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8.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thenecgroup.sharepoint.com/sites/NEC/NEC_Sales/Venue_Services/SCS Master Documents/Order Forms/NEC/New Order Forms/Event specific/Fully Connected/"/>
    </mc:Choice>
  </mc:AlternateContent>
  <xr:revisionPtr revIDLastSave="2543" documentId="8_{1F7CF210-1FB7-4C7C-B4D3-D900A857054F}" xr6:coauthVersionLast="47" xr6:coauthVersionMax="47" xr10:uidLastSave="{962E7C7A-EBDF-4194-92F4-1059765BDCB6}"/>
  <bookViews>
    <workbookView showSheetTabs="0" xWindow="-120" yWindow="-120" windowWidth="29040" windowHeight="15840" tabRatio="921" xr2:uid="{B68154C5-E4E4-4D4F-A47D-6EA8C7019E47}"/>
  </bookViews>
  <sheets>
    <sheet name="Landing" sheetId="39" r:id="rId1"/>
    <sheet name="SpaceO" sheetId="18" r:id="rId2"/>
    <sheet name="SpaceFS (1)" sheetId="45" r:id="rId3"/>
    <sheet name="SpaceEI" sheetId="3" r:id="rId4"/>
    <sheet name="SpaceUT" sheetId="16" r:id="rId5"/>
    <sheet name="SpaceSA" sheetId="20" r:id="rId6"/>
    <sheet name="SpaceFC" sheetId="47" r:id="rId7"/>
    <sheet name="SpaceFL" sheetId="21" r:id="rId8"/>
    <sheet name="SpaceCL" sheetId="22" r:id="rId9"/>
    <sheet name="SpacePP" sheetId="49" r:id="rId10"/>
    <sheet name="SpaceCA" sheetId="23" r:id="rId11"/>
    <sheet name="SpaceCA (2)" sheetId="36" r:id="rId12"/>
    <sheet name="SpaceCA (3)" sheetId="37" r:id="rId13"/>
    <sheet name="SpaceCA (4)" sheetId="38" r:id="rId14"/>
    <sheet name="SpaceGR" sheetId="24" r:id="rId15"/>
    <sheet name="SpaceCD" sheetId="25" r:id="rId16"/>
    <sheet name="SpaceOS" sheetId="30" r:id="rId17"/>
    <sheet name="SpaceTC" sheetId="27" r:id="rId18"/>
    <sheet name="ShellIO" sheetId="14" r:id="rId19"/>
    <sheet name="ShellFS" sheetId="41" r:id="rId20"/>
    <sheet name="ShellFS (2)" sheetId="43" r:id="rId21"/>
    <sheet name="ShellEI" sheetId="2" r:id="rId22"/>
    <sheet name="ShellUT" sheetId="46" r:id="rId23"/>
    <sheet name="ShellSA" sheetId="11" r:id="rId24"/>
    <sheet name="ShellFC" sheetId="48" r:id="rId25"/>
    <sheet name="ShellCL" sheetId="51" r:id="rId26"/>
    <sheet name="ShellPP" sheetId="50" r:id="rId27"/>
    <sheet name="ShellCA" sheetId="12" r:id="rId28"/>
    <sheet name="ShellCA (2)" sheetId="33" r:id="rId29"/>
    <sheet name="ShellCA (3)" sheetId="34" r:id="rId30"/>
    <sheet name="ShellCA (4)" sheetId="35" r:id="rId31"/>
    <sheet name="ShellGR" sheetId="13" r:id="rId32"/>
    <sheet name="ShellCD" sheetId="5" r:id="rId33"/>
    <sheet name="ShellOS" sheetId="9" r:id="rId34"/>
    <sheet name="ShellTC" sheetId="10" r:id="rId35"/>
    <sheet name="SpaceHelper" sheetId="28" state="hidden" r:id="rId36"/>
    <sheet name="ShellHelper" sheetId="32" state="hidden" r:id="rId37"/>
    <sheet name="Admin" sheetId="29" state="hidden" r:id="rId38"/>
  </sheets>
  <definedNames>
    <definedName name="_xlnm._FilterDatabase" localSheetId="37" hidden="1">Admin!#REF!</definedName>
    <definedName name="_xlnm._FilterDatabase" localSheetId="36" hidden="1">ShellHelper!#REF!</definedName>
    <definedName name="_xlnm._FilterDatabase" localSheetId="35" hidden="1">SpaceHelper!#REF!</definedName>
    <definedName name="_xlnm._FilterDatabase" localSheetId="16" hidden="1">SpaceOS!$A$30:$C$45</definedName>
    <definedName name="_xlnm.Print_Area" localSheetId="27">ShellCA!$E$1:$AB$46</definedName>
    <definedName name="_xlnm.Print_Area" localSheetId="28">'ShellCA (2)'!$E$1:$AB$60</definedName>
    <definedName name="_xlnm.Print_Area" localSheetId="29">'ShellCA (3)'!$E$1:$AB$39</definedName>
    <definedName name="_xlnm.Print_Area" localSheetId="30">'ShellCA (4)'!$E$1:$AB$28</definedName>
    <definedName name="_xlnm.Print_Area" localSheetId="32">ShellCD!$E$1:$U$38</definedName>
    <definedName name="_xlnm.Print_Area" localSheetId="25">ShellCL!$E$1:$AA$33</definedName>
    <definedName name="_xlnm.Print_Area" localSheetId="21">ShellEI!$E$1:$Y$30</definedName>
    <definedName name="_xlnm.Print_Area" localSheetId="24">ShellFC!$E$1:$Y$25</definedName>
    <definedName name="_xlnm.Print_Area" localSheetId="19">ShellFS!$E$1:$Y$48</definedName>
    <definedName name="_xlnm.Print_Area" localSheetId="20">'ShellFS (2)'!$E$1:$Y$47</definedName>
    <definedName name="_xlnm.Print_Area" localSheetId="31">ShellGR!$E$1:$Y$40</definedName>
    <definedName name="_xlnm.Print_Area" localSheetId="18">ShellIO!$E$1:$V$34</definedName>
    <definedName name="_xlnm.Print_Area" localSheetId="33">ShellOS!$E$1:$O$48</definedName>
    <definedName name="_xlnm.Print_Area" localSheetId="23">ShellSA!$E$1:$Y$38</definedName>
    <definedName name="_xlnm.Print_Area" localSheetId="34">ShellTC!$E$1:$L$376</definedName>
    <definedName name="_xlnm.Print_Area" localSheetId="22">ShellUT!$E$1:$Y$51</definedName>
    <definedName name="_xlnm.Print_Area" localSheetId="10">SpaceCA!$E$1:$AB$46</definedName>
    <definedName name="_xlnm.Print_Area" localSheetId="11">'SpaceCA (2)'!$E$1:$AB$60</definedName>
    <definedName name="_xlnm.Print_Area" localSheetId="12">'SpaceCA (3)'!$E$1:$AB$39</definedName>
    <definedName name="_xlnm.Print_Area" localSheetId="13">'SpaceCA (4)'!$E$1:$AB$28</definedName>
    <definedName name="_xlnm.Print_Area" localSheetId="15">SpaceCD!$E$1:$U$39</definedName>
    <definedName name="_xlnm.Print_Area" localSheetId="8">SpaceCL!$E$1:$AA$33</definedName>
    <definedName name="_xlnm.Print_Area" localSheetId="3">SpaceEI!$E$1:$Y$30</definedName>
    <definedName name="_xlnm.Print_Area" localSheetId="6">SpaceFC!$E$1:$Y$23</definedName>
    <definedName name="_xlnm.Print_Area" localSheetId="7">SpaceFL!$E$1:$W$26</definedName>
    <definedName name="_xlnm.Print_Area" localSheetId="2">'SpaceFS (1)'!$E$1:$Y$48</definedName>
    <definedName name="_xlnm.Print_Area" localSheetId="14">SpaceGR!$E$1:$Y$40</definedName>
    <definedName name="_xlnm.Print_Area" localSheetId="1">SpaceO!$E$1:$V$34</definedName>
    <definedName name="_xlnm.Print_Area" localSheetId="16">SpaceOS!$E$1:$O$61</definedName>
    <definedName name="_xlnm.Print_Area" localSheetId="5">SpaceSA!$E$1:$Y$38</definedName>
    <definedName name="_xlnm.Print_Area" localSheetId="17">SpaceTC!$E$1:$L$377</definedName>
    <definedName name="_xlnm.Print_Area" localSheetId="4">SpaceUT!$E$1:$Y$51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8" i="51" l="1"/>
  <c r="R18" i="51"/>
  <c r="Q18" i="51"/>
  <c r="P18" i="51"/>
  <c r="S17" i="51"/>
  <c r="R17" i="51"/>
  <c r="Q17" i="51"/>
  <c r="P17" i="51"/>
  <c r="S16" i="51"/>
  <c r="R16" i="51"/>
  <c r="Q16" i="51"/>
  <c r="P16" i="51"/>
  <c r="S15" i="51"/>
  <c r="R15" i="51"/>
  <c r="Q15" i="51"/>
  <c r="P15" i="51"/>
  <c r="S14" i="51"/>
  <c r="R14" i="51"/>
  <c r="Q14" i="51"/>
  <c r="P14" i="51"/>
  <c r="S13" i="51"/>
  <c r="R13" i="51"/>
  <c r="Q13" i="51"/>
  <c r="P13" i="51"/>
  <c r="S12" i="51"/>
  <c r="R12" i="51"/>
  <c r="Q12" i="51"/>
  <c r="P12" i="51"/>
  <c r="S11" i="51"/>
  <c r="R11" i="51"/>
  <c r="Q11" i="51"/>
  <c r="P11" i="51"/>
  <c r="K10" i="51"/>
  <c r="B270" i="32" s="1" a="1"/>
  <c r="B270" i="32" s="1"/>
  <c r="S7" i="51"/>
  <c r="R7" i="51"/>
  <c r="Q7" i="51"/>
  <c r="P7" i="51"/>
  <c r="S6" i="51"/>
  <c r="R6" i="51"/>
  <c r="Q6" i="51"/>
  <c r="P6" i="51"/>
  <c r="K5" i="51"/>
  <c r="B266" i="32" s="1" a="1"/>
  <c r="B266" i="32" s="1"/>
  <c r="E1" i="51"/>
  <c r="F31" i="50" l="1"/>
  <c r="F29" i="50"/>
  <c r="J34" i="50" s="1"/>
  <c r="J26" i="50"/>
  <c r="I26" i="50"/>
  <c r="H26" i="50"/>
  <c r="G26" i="50"/>
  <c r="J24" i="50"/>
  <c r="I24" i="50"/>
  <c r="H24" i="50"/>
  <c r="G24" i="50"/>
  <c r="F23" i="50"/>
  <c r="H23" i="50" s="1"/>
  <c r="J22" i="50"/>
  <c r="I22" i="50"/>
  <c r="H22" i="50"/>
  <c r="G22" i="50"/>
  <c r="F21" i="50"/>
  <c r="F30" i="50" s="1"/>
  <c r="J20" i="50"/>
  <c r="J29" i="50" s="1"/>
  <c r="I20" i="50"/>
  <c r="I29" i="50" s="1"/>
  <c r="H20" i="50"/>
  <c r="G20" i="50"/>
  <c r="J19" i="50"/>
  <c r="I19" i="50"/>
  <c r="H19" i="50"/>
  <c r="G19" i="50"/>
  <c r="J18" i="50"/>
  <c r="I18" i="50"/>
  <c r="H18" i="50"/>
  <c r="G18" i="50"/>
  <c r="J15" i="50"/>
  <c r="I15" i="50"/>
  <c r="H15" i="50"/>
  <c r="G15" i="50"/>
  <c r="F15" i="50"/>
  <c r="J12" i="50"/>
  <c r="I12" i="50"/>
  <c r="H12" i="50"/>
  <c r="G12" i="50"/>
  <c r="F12" i="50"/>
  <c r="E1" i="50"/>
  <c r="E1" i="49"/>
  <c r="F31" i="49"/>
  <c r="F29" i="49"/>
  <c r="J26" i="49"/>
  <c r="I26" i="49"/>
  <c r="H26" i="49"/>
  <c r="G26" i="49"/>
  <c r="J24" i="49"/>
  <c r="I24" i="49"/>
  <c r="H24" i="49"/>
  <c r="G24" i="49"/>
  <c r="F23" i="49"/>
  <c r="I23" i="49" s="1"/>
  <c r="J22" i="49"/>
  <c r="I22" i="49"/>
  <c r="H22" i="49"/>
  <c r="G22" i="49"/>
  <c r="F21" i="49"/>
  <c r="J21" i="49" s="1"/>
  <c r="J20" i="49"/>
  <c r="I20" i="49"/>
  <c r="H20" i="49"/>
  <c r="G20" i="49"/>
  <c r="J19" i="49"/>
  <c r="I19" i="49"/>
  <c r="H19" i="49"/>
  <c r="G19" i="49"/>
  <c r="J18" i="49"/>
  <c r="I18" i="49"/>
  <c r="H18" i="49"/>
  <c r="G18" i="49"/>
  <c r="J15" i="49"/>
  <c r="I15" i="49"/>
  <c r="H15" i="49"/>
  <c r="G15" i="49"/>
  <c r="F15" i="49"/>
  <c r="J12" i="49"/>
  <c r="I12" i="49"/>
  <c r="H12" i="49"/>
  <c r="G12" i="49"/>
  <c r="F12" i="49"/>
  <c r="G34" i="50" l="1"/>
  <c r="G29" i="50"/>
  <c r="H31" i="50"/>
  <c r="I31" i="50"/>
  <c r="J31" i="50"/>
  <c r="I37" i="50"/>
  <c r="J21" i="50"/>
  <c r="J30" i="50" s="1"/>
  <c r="I23" i="50"/>
  <c r="J23" i="50"/>
  <c r="I34" i="50"/>
  <c r="H29" i="50"/>
  <c r="G31" i="50"/>
  <c r="J37" i="50"/>
  <c r="I35" i="50"/>
  <c r="J36" i="50"/>
  <c r="H35" i="50"/>
  <c r="G35" i="50"/>
  <c r="I36" i="50"/>
  <c r="J35" i="50"/>
  <c r="H36" i="50"/>
  <c r="G36" i="50"/>
  <c r="H34" i="50"/>
  <c r="G21" i="50"/>
  <c r="G30" i="50" s="1"/>
  <c r="G37" i="50"/>
  <c r="H21" i="50"/>
  <c r="H30" i="50" s="1"/>
  <c r="G23" i="50"/>
  <c r="H37" i="50"/>
  <c r="I21" i="50"/>
  <c r="I30" i="50" s="1"/>
  <c r="H29" i="49"/>
  <c r="H34" i="49"/>
  <c r="J29" i="49"/>
  <c r="J37" i="49"/>
  <c r="J30" i="49"/>
  <c r="G31" i="49"/>
  <c r="H31" i="49"/>
  <c r="G29" i="49"/>
  <c r="I31" i="49"/>
  <c r="I29" i="49"/>
  <c r="J23" i="49"/>
  <c r="J31" i="49"/>
  <c r="G34" i="49"/>
  <c r="I34" i="49"/>
  <c r="J34" i="49"/>
  <c r="G21" i="49"/>
  <c r="G30" i="49" s="1"/>
  <c r="G37" i="49"/>
  <c r="H21" i="49"/>
  <c r="H30" i="49" s="1"/>
  <c r="G23" i="49"/>
  <c r="H37" i="49"/>
  <c r="I21" i="49"/>
  <c r="I30" i="49" s="1"/>
  <c r="H23" i="49"/>
  <c r="F30" i="49"/>
  <c r="I37" i="49"/>
  <c r="J35" i="49" l="1"/>
  <c r="I35" i="49"/>
  <c r="H35" i="49"/>
  <c r="G35" i="49"/>
  <c r="J36" i="49"/>
  <c r="G36" i="49"/>
  <c r="I36" i="49"/>
  <c r="H36" i="49"/>
  <c r="S9" i="48"/>
  <c r="T9" i="48" s="1"/>
  <c r="U9" i="48" s="1"/>
  <c r="S7" i="47"/>
  <c r="T7" i="47" s="1"/>
  <c r="U7" i="47" s="1"/>
  <c r="Y9" i="48" l="1"/>
  <c r="X9" i="48"/>
  <c r="W9" i="48"/>
  <c r="V9" i="48"/>
  <c r="Q8" i="48"/>
  <c r="B263" i="32" s="1" a="1"/>
  <c r="B263" i="32" s="1"/>
  <c r="E1" i="48"/>
  <c r="V7" i="47"/>
  <c r="Q6" i="47"/>
  <c r="E1" i="47"/>
  <c r="B279" i="28" l="1" a="1"/>
  <c r="B279" i="28" s="1"/>
  <c r="W7" i="47"/>
  <c r="X7" i="47"/>
  <c r="Y7" i="47"/>
  <c r="Q16" i="13" l="1"/>
  <c r="X22" i="43" l="1"/>
  <c r="W22" i="43"/>
  <c r="V22" i="43"/>
  <c r="X21" i="43"/>
  <c r="W21" i="43"/>
  <c r="V21" i="43"/>
  <c r="X20" i="43"/>
  <c r="W20" i="43"/>
  <c r="V20" i="43"/>
  <c r="X19" i="43"/>
  <c r="W19" i="43"/>
  <c r="V19" i="43"/>
  <c r="X18" i="43"/>
  <c r="W18" i="43"/>
  <c r="V18" i="43"/>
  <c r="Q17" i="43"/>
  <c r="V23" i="46" l="1"/>
  <c r="S23" i="46"/>
  <c r="W23" i="46" s="1"/>
  <c r="V22" i="46"/>
  <c r="S22" i="46"/>
  <c r="T22" i="46" s="1"/>
  <c r="V21" i="46"/>
  <c r="S21" i="46"/>
  <c r="T21" i="46" s="1"/>
  <c r="Q20" i="46"/>
  <c r="V19" i="46"/>
  <c r="S19" i="46"/>
  <c r="T19" i="46" s="1"/>
  <c r="V18" i="46"/>
  <c r="S18" i="46"/>
  <c r="W18" i="46" s="1"/>
  <c r="Q17" i="46"/>
  <c r="V16" i="46"/>
  <c r="S16" i="46"/>
  <c r="T16" i="46" s="1"/>
  <c r="X16" i="46" s="1"/>
  <c r="V15" i="46"/>
  <c r="S15" i="46"/>
  <c r="W15" i="46" s="1"/>
  <c r="V14" i="46"/>
  <c r="S14" i="46"/>
  <c r="T14" i="46" s="1"/>
  <c r="V13" i="46"/>
  <c r="S13" i="46"/>
  <c r="W13" i="46" s="1"/>
  <c r="V12" i="46"/>
  <c r="S12" i="46"/>
  <c r="W12" i="46" s="1"/>
  <c r="V11" i="46"/>
  <c r="S11" i="46"/>
  <c r="W11" i="46" s="1"/>
  <c r="V10" i="46"/>
  <c r="S10" i="46"/>
  <c r="T10" i="46" s="1"/>
  <c r="V9" i="46"/>
  <c r="S9" i="46"/>
  <c r="T9" i="46" s="1"/>
  <c r="V8" i="46"/>
  <c r="S8" i="46"/>
  <c r="W8" i="46" s="1"/>
  <c r="V7" i="46"/>
  <c r="S7" i="46"/>
  <c r="W7" i="46" s="1"/>
  <c r="Q6" i="46"/>
  <c r="E1" i="46"/>
  <c r="W22" i="46" l="1"/>
  <c r="W10" i="46"/>
  <c r="T15" i="46"/>
  <c r="X15" i="46" s="1"/>
  <c r="W16" i="46"/>
  <c r="T8" i="46"/>
  <c r="X8" i="46" s="1"/>
  <c r="T11" i="46"/>
  <c r="W19" i="46"/>
  <c r="T7" i="46"/>
  <c r="X7" i="46" s="1"/>
  <c r="W9" i="46"/>
  <c r="T18" i="46"/>
  <c r="W21" i="46"/>
  <c r="U16" i="46"/>
  <c r="Y16" i="46" s="1"/>
  <c r="U21" i="46"/>
  <c r="Y21" i="46" s="1"/>
  <c r="X21" i="46"/>
  <c r="U10" i="46"/>
  <c r="Y10" i="46" s="1"/>
  <c r="X10" i="46"/>
  <c r="U9" i="46"/>
  <c r="Y9" i="46" s="1"/>
  <c r="X9" i="46"/>
  <c r="U22" i="46"/>
  <c r="Y22" i="46" s="1"/>
  <c r="X22" i="46"/>
  <c r="U14" i="46"/>
  <c r="Y14" i="46" s="1"/>
  <c r="X14" i="46"/>
  <c r="U19" i="46"/>
  <c r="Y19" i="46" s="1"/>
  <c r="X19" i="46"/>
  <c r="U7" i="46"/>
  <c r="Y7" i="46" s="1"/>
  <c r="T12" i="46"/>
  <c r="U15" i="46"/>
  <c r="Y15" i="46" s="1"/>
  <c r="T13" i="46"/>
  <c r="W14" i="46"/>
  <c r="T23" i="46"/>
  <c r="Y71" i="45"/>
  <c r="Y70" i="45"/>
  <c r="Y69" i="45"/>
  <c r="Y68" i="45"/>
  <c r="Y67" i="45"/>
  <c r="Y65" i="45"/>
  <c r="Y64" i="45"/>
  <c r="Y63" i="45"/>
  <c r="Y62" i="45"/>
  <c r="Y61" i="45"/>
  <c r="Y60" i="45"/>
  <c r="Y59" i="45"/>
  <c r="Y58" i="45"/>
  <c r="X55" i="45"/>
  <c r="W55" i="45"/>
  <c r="V55" i="45"/>
  <c r="Y57" i="45"/>
  <c r="X54" i="45"/>
  <c r="W54" i="45"/>
  <c r="V54" i="45"/>
  <c r="Y56" i="45"/>
  <c r="X53" i="45"/>
  <c r="W53" i="45"/>
  <c r="V53" i="45"/>
  <c r="Y55" i="45"/>
  <c r="X52" i="45"/>
  <c r="W52" i="45"/>
  <c r="V52" i="45"/>
  <c r="Y54" i="45"/>
  <c r="X51" i="45"/>
  <c r="W51" i="45"/>
  <c r="V51" i="45"/>
  <c r="Y53" i="45"/>
  <c r="X50" i="45"/>
  <c r="W50" i="45"/>
  <c r="V50" i="45"/>
  <c r="Y52" i="45"/>
  <c r="X49" i="45"/>
  <c r="W49" i="45"/>
  <c r="V49" i="45"/>
  <c r="Y51" i="45"/>
  <c r="Q48" i="45"/>
  <c r="Y50" i="45"/>
  <c r="X47" i="45"/>
  <c r="W47" i="45"/>
  <c r="V47" i="45"/>
  <c r="Y49" i="45"/>
  <c r="X46" i="45"/>
  <c r="W46" i="45"/>
  <c r="V46" i="45"/>
  <c r="X45" i="45"/>
  <c r="W45" i="45"/>
  <c r="V45" i="45"/>
  <c r="Y47" i="45"/>
  <c r="X44" i="45"/>
  <c r="W44" i="45"/>
  <c r="V44" i="45"/>
  <c r="Y46" i="45"/>
  <c r="X43" i="45"/>
  <c r="W43" i="45"/>
  <c r="V43" i="45"/>
  <c r="Y45" i="45"/>
  <c r="X42" i="45"/>
  <c r="W42" i="45"/>
  <c r="V42" i="45"/>
  <c r="Y44" i="45"/>
  <c r="X41" i="45"/>
  <c r="W41" i="45"/>
  <c r="V41" i="45"/>
  <c r="Y43" i="45"/>
  <c r="Q40" i="45"/>
  <c r="Y42" i="45"/>
  <c r="X39" i="45"/>
  <c r="W39" i="45"/>
  <c r="V39" i="45"/>
  <c r="Y41" i="45"/>
  <c r="X38" i="45"/>
  <c r="W38" i="45"/>
  <c r="V38" i="45"/>
  <c r="X37" i="45"/>
  <c r="W37" i="45"/>
  <c r="V37" i="45"/>
  <c r="Y39" i="45"/>
  <c r="X36" i="45"/>
  <c r="W36" i="45"/>
  <c r="V36" i="45"/>
  <c r="Y38" i="45"/>
  <c r="X35" i="45"/>
  <c r="W35" i="45"/>
  <c r="V35" i="45"/>
  <c r="Y37" i="45"/>
  <c r="X34" i="45"/>
  <c r="W34" i="45"/>
  <c r="V34" i="45"/>
  <c r="Y36" i="45"/>
  <c r="X33" i="45"/>
  <c r="W33" i="45"/>
  <c r="V33" i="45"/>
  <c r="Y35" i="45"/>
  <c r="X32" i="45"/>
  <c r="W32" i="45"/>
  <c r="V32" i="45"/>
  <c r="Y34" i="45"/>
  <c r="Q31" i="45"/>
  <c r="Y33" i="45"/>
  <c r="X30" i="45"/>
  <c r="W30" i="45"/>
  <c r="V30" i="45"/>
  <c r="Y32" i="45"/>
  <c r="X29" i="45"/>
  <c r="W29" i="45"/>
  <c r="V29" i="45"/>
  <c r="X28" i="45"/>
  <c r="W28" i="45"/>
  <c r="V28" i="45"/>
  <c r="Y30" i="45"/>
  <c r="X27" i="45"/>
  <c r="W27" i="45"/>
  <c r="V27" i="45"/>
  <c r="Y29" i="45"/>
  <c r="X26" i="45"/>
  <c r="W26" i="45"/>
  <c r="V26" i="45"/>
  <c r="Y28" i="45"/>
  <c r="X25" i="45"/>
  <c r="W25" i="45"/>
  <c r="V25" i="45"/>
  <c r="Y27" i="45"/>
  <c r="X24" i="45"/>
  <c r="W24" i="45"/>
  <c r="V24" i="45"/>
  <c r="Y26" i="45"/>
  <c r="X23" i="45"/>
  <c r="W23" i="45"/>
  <c r="V23" i="45"/>
  <c r="Y25" i="45"/>
  <c r="Q22" i="45"/>
  <c r="Y24" i="45"/>
  <c r="X21" i="45"/>
  <c r="W21" i="45"/>
  <c r="V21" i="45"/>
  <c r="Y23" i="45"/>
  <c r="X20" i="45"/>
  <c r="W20" i="45"/>
  <c r="V20" i="45"/>
  <c r="X19" i="45"/>
  <c r="W19" i="45"/>
  <c r="V19" i="45"/>
  <c r="Y21" i="45"/>
  <c r="X18" i="45"/>
  <c r="W18" i="45"/>
  <c r="V18" i="45"/>
  <c r="Y20" i="45"/>
  <c r="X17" i="45"/>
  <c r="W17" i="45"/>
  <c r="V17" i="45"/>
  <c r="Y19" i="45"/>
  <c r="X16" i="45"/>
  <c r="W16" i="45"/>
  <c r="V16" i="45"/>
  <c r="Y18" i="45"/>
  <c r="X15" i="45"/>
  <c r="W15" i="45"/>
  <c r="V15" i="45"/>
  <c r="Y17" i="45"/>
  <c r="X14" i="45"/>
  <c r="W14" i="45"/>
  <c r="V14" i="45"/>
  <c r="Y16" i="45"/>
  <c r="Q13" i="45"/>
  <c r="Y15" i="45"/>
  <c r="X12" i="45"/>
  <c r="W12" i="45"/>
  <c r="V12" i="45"/>
  <c r="Y14" i="45"/>
  <c r="X11" i="45"/>
  <c r="W11" i="45"/>
  <c r="V11" i="45"/>
  <c r="X10" i="45"/>
  <c r="W10" i="45"/>
  <c r="V10" i="45"/>
  <c r="Y12" i="45"/>
  <c r="X9" i="45"/>
  <c r="W9" i="45"/>
  <c r="V9" i="45"/>
  <c r="Y11" i="45"/>
  <c r="X8" i="45"/>
  <c r="W8" i="45"/>
  <c r="V8" i="45"/>
  <c r="Y10" i="45"/>
  <c r="X7" i="45"/>
  <c r="W7" i="45"/>
  <c r="V7" i="45"/>
  <c r="Y9" i="45"/>
  <c r="Q6" i="45"/>
  <c r="B216" i="28" s="1" a="1"/>
  <c r="B216" i="28" s="1"/>
  <c r="Y8" i="45"/>
  <c r="Y7" i="45"/>
  <c r="E1" i="45"/>
  <c r="X16" i="43"/>
  <c r="W16" i="43"/>
  <c r="V16" i="43"/>
  <c r="X15" i="43"/>
  <c r="W15" i="43"/>
  <c r="V15" i="43"/>
  <c r="X14" i="43"/>
  <c r="W14" i="43"/>
  <c r="V14" i="43"/>
  <c r="X13" i="43"/>
  <c r="W13" i="43"/>
  <c r="V13" i="43"/>
  <c r="X12" i="43"/>
  <c r="W12" i="43"/>
  <c r="V12" i="43"/>
  <c r="X11" i="43"/>
  <c r="W11" i="43"/>
  <c r="V11" i="43"/>
  <c r="X10" i="43"/>
  <c r="W10" i="43"/>
  <c r="V10" i="43"/>
  <c r="X9" i="43"/>
  <c r="W9" i="43"/>
  <c r="V9" i="43"/>
  <c r="X8" i="43"/>
  <c r="W8" i="43"/>
  <c r="V8" i="43"/>
  <c r="X7" i="43"/>
  <c r="W7" i="43"/>
  <c r="V7" i="43"/>
  <c r="Q6" i="43"/>
  <c r="B245" i="32" s="1" a="1"/>
  <c r="B245" i="32" s="1"/>
  <c r="E1" i="43"/>
  <c r="S15" i="13"/>
  <c r="S14" i="13"/>
  <c r="S13" i="13"/>
  <c r="S12" i="13"/>
  <c r="S11" i="13"/>
  <c r="S10" i="13"/>
  <c r="S9" i="13"/>
  <c r="S8" i="13"/>
  <c r="S7" i="13"/>
  <c r="T7" i="13" s="1"/>
  <c r="S22" i="11"/>
  <c r="S21" i="11"/>
  <c r="S20" i="11"/>
  <c r="S19" i="11"/>
  <c r="S18" i="11"/>
  <c r="S16" i="11"/>
  <c r="S15" i="11"/>
  <c r="S14" i="11"/>
  <c r="S13" i="11"/>
  <c r="S12" i="11"/>
  <c r="S11" i="11"/>
  <c r="S10" i="11"/>
  <c r="S9" i="11"/>
  <c r="S8" i="11"/>
  <c r="S7" i="11"/>
  <c r="S20" i="2"/>
  <c r="S18" i="2"/>
  <c r="S17" i="2"/>
  <c r="S15" i="2"/>
  <c r="S14" i="2"/>
  <c r="S13" i="2"/>
  <c r="S12" i="2"/>
  <c r="S15" i="24"/>
  <c r="S14" i="24"/>
  <c r="S13" i="24"/>
  <c r="S12" i="24"/>
  <c r="S11" i="24"/>
  <c r="S10" i="24"/>
  <c r="S9" i="24"/>
  <c r="S8" i="24"/>
  <c r="S7" i="24"/>
  <c r="P12" i="21"/>
  <c r="P11" i="21"/>
  <c r="P10" i="21"/>
  <c r="P9" i="21"/>
  <c r="P8" i="21"/>
  <c r="P7" i="21"/>
  <c r="S22" i="20"/>
  <c r="S21" i="20"/>
  <c r="S20" i="20"/>
  <c r="S19" i="20"/>
  <c r="S18" i="20"/>
  <c r="S16" i="20"/>
  <c r="S15" i="20"/>
  <c r="S14" i="20"/>
  <c r="S13" i="20"/>
  <c r="S12" i="20"/>
  <c r="S11" i="20"/>
  <c r="S10" i="20"/>
  <c r="S9" i="20"/>
  <c r="S8" i="20"/>
  <c r="S7" i="20"/>
  <c r="S23" i="16"/>
  <c r="S22" i="16"/>
  <c r="S21" i="16"/>
  <c r="S19" i="16"/>
  <c r="S18" i="16"/>
  <c r="S16" i="16"/>
  <c r="S15" i="16"/>
  <c r="S14" i="16"/>
  <c r="S13" i="16"/>
  <c r="S12" i="16"/>
  <c r="S11" i="16"/>
  <c r="S10" i="16"/>
  <c r="S9" i="16"/>
  <c r="S8" i="16"/>
  <c r="S7" i="16"/>
  <c r="S20" i="3"/>
  <c r="S18" i="3"/>
  <c r="S17" i="3"/>
  <c r="S15" i="3"/>
  <c r="S14" i="3"/>
  <c r="S13" i="3"/>
  <c r="S12" i="3"/>
  <c r="U8" i="46" l="1"/>
  <c r="Y8" i="46" s="1"/>
  <c r="B29" i="32" s="1" a="1"/>
  <c r="B29" i="32" s="1"/>
  <c r="X18" i="46"/>
  <c r="U18" i="46"/>
  <c r="Y18" i="46" s="1"/>
  <c r="U11" i="46"/>
  <c r="Y11" i="46" s="1"/>
  <c r="X11" i="46"/>
  <c r="X13" i="46"/>
  <c r="U13" i="46"/>
  <c r="Y13" i="46" s="1"/>
  <c r="X12" i="46"/>
  <c r="U12" i="46"/>
  <c r="Y12" i="46" s="1"/>
  <c r="U23" i="46"/>
  <c r="Y23" i="46" s="1"/>
  <c r="X23" i="46"/>
  <c r="B267" i="28" a="1"/>
  <c r="B267" i="28" s="1"/>
  <c r="X58" i="41"/>
  <c r="W58" i="41"/>
  <c r="V58" i="41"/>
  <c r="X57" i="41"/>
  <c r="W57" i="41"/>
  <c r="V57" i="41"/>
  <c r="X56" i="41"/>
  <c r="W56" i="41"/>
  <c r="V56" i="41"/>
  <c r="X55" i="41"/>
  <c r="W55" i="41"/>
  <c r="V55" i="41"/>
  <c r="X54" i="41"/>
  <c r="W54" i="41"/>
  <c r="V54" i="41"/>
  <c r="X53" i="41"/>
  <c r="W53" i="41"/>
  <c r="V53" i="41"/>
  <c r="X52" i="41"/>
  <c r="W52" i="41"/>
  <c r="V52" i="41"/>
  <c r="Q51" i="41"/>
  <c r="X50" i="41"/>
  <c r="W50" i="41"/>
  <c r="V50" i="41"/>
  <c r="X49" i="41"/>
  <c r="W49" i="41"/>
  <c r="V49" i="41"/>
  <c r="X48" i="41"/>
  <c r="W48" i="41"/>
  <c r="V48" i="41"/>
  <c r="X47" i="41"/>
  <c r="W47" i="41"/>
  <c r="V47" i="41"/>
  <c r="X46" i="41"/>
  <c r="W46" i="41"/>
  <c r="V46" i="41"/>
  <c r="X45" i="41"/>
  <c r="W45" i="41"/>
  <c r="V45" i="41"/>
  <c r="X44" i="41"/>
  <c r="W44" i="41"/>
  <c r="V44" i="41"/>
  <c r="Q43" i="41"/>
  <c r="X42" i="41"/>
  <c r="W42" i="41"/>
  <c r="V42" i="41"/>
  <c r="X41" i="41"/>
  <c r="W41" i="41"/>
  <c r="V41" i="41"/>
  <c r="X40" i="41"/>
  <c r="W40" i="41"/>
  <c r="V40" i="41"/>
  <c r="X39" i="41"/>
  <c r="W39" i="41"/>
  <c r="V39" i="41"/>
  <c r="X38" i="41"/>
  <c r="W38" i="41"/>
  <c r="V38" i="41"/>
  <c r="X37" i="41"/>
  <c r="W37" i="41"/>
  <c r="V37" i="41"/>
  <c r="X36" i="41"/>
  <c r="W36" i="41"/>
  <c r="V36" i="41"/>
  <c r="X35" i="41"/>
  <c r="W35" i="41"/>
  <c r="V35" i="41"/>
  <c r="Q34" i="41"/>
  <c r="X33" i="41"/>
  <c r="W33" i="41"/>
  <c r="V33" i="41"/>
  <c r="X32" i="41"/>
  <c r="W32" i="41"/>
  <c r="V32" i="41"/>
  <c r="X31" i="41"/>
  <c r="W31" i="41"/>
  <c r="V31" i="41"/>
  <c r="X30" i="41"/>
  <c r="W30" i="41"/>
  <c r="V30" i="41"/>
  <c r="X29" i="41"/>
  <c r="W29" i="41"/>
  <c r="V29" i="41"/>
  <c r="X28" i="41"/>
  <c r="W28" i="41"/>
  <c r="V28" i="41"/>
  <c r="X27" i="41"/>
  <c r="W27" i="41"/>
  <c r="V27" i="41"/>
  <c r="X26" i="41"/>
  <c r="W26" i="41"/>
  <c r="V26" i="41"/>
  <c r="Q25" i="41"/>
  <c r="X24" i="41"/>
  <c r="W24" i="41"/>
  <c r="V24" i="41"/>
  <c r="X23" i="41"/>
  <c r="W23" i="41"/>
  <c r="V23" i="41"/>
  <c r="X22" i="41"/>
  <c r="W22" i="41"/>
  <c r="V22" i="41"/>
  <c r="X21" i="41"/>
  <c r="W21" i="41"/>
  <c r="V21" i="41"/>
  <c r="X20" i="41"/>
  <c r="W20" i="41"/>
  <c r="V20" i="41"/>
  <c r="X19" i="41"/>
  <c r="W19" i="41"/>
  <c r="V19" i="41"/>
  <c r="X18" i="41"/>
  <c r="W18" i="41"/>
  <c r="V18" i="41"/>
  <c r="X17" i="41"/>
  <c r="W17" i="41"/>
  <c r="V17" i="41"/>
  <c r="Q16" i="41"/>
  <c r="X15" i="41"/>
  <c r="W15" i="41"/>
  <c r="V15" i="41"/>
  <c r="X14" i="41"/>
  <c r="W14" i="41"/>
  <c r="V14" i="41"/>
  <c r="X13" i="41"/>
  <c r="W13" i="41"/>
  <c r="V13" i="41"/>
  <c r="X12" i="41"/>
  <c r="W12" i="41"/>
  <c r="V12" i="41"/>
  <c r="X11" i="41"/>
  <c r="W11" i="41"/>
  <c r="V11" i="41"/>
  <c r="X10" i="41"/>
  <c r="W10" i="41"/>
  <c r="V10" i="41"/>
  <c r="Q9" i="41"/>
  <c r="N4" i="9"/>
  <c r="M4" i="9"/>
  <c r="L4" i="9"/>
  <c r="G10" i="9"/>
  <c r="G9" i="9"/>
  <c r="G8" i="9"/>
  <c r="G7" i="9"/>
  <c r="G6" i="9"/>
  <c r="G5" i="9"/>
  <c r="G4" i="9"/>
  <c r="E9" i="9"/>
  <c r="E8" i="9"/>
  <c r="E7" i="9"/>
  <c r="E4" i="9"/>
  <c r="X16" i="34"/>
  <c r="U16" i="34"/>
  <c r="R16" i="34"/>
  <c r="R33" i="33"/>
  <c r="U33" i="33"/>
  <c r="X33" i="33"/>
  <c r="X20" i="33"/>
  <c r="U20" i="33"/>
  <c r="R20" i="33"/>
  <c r="X13" i="33"/>
  <c r="U13" i="33"/>
  <c r="R13" i="33"/>
  <c r="X19" i="12"/>
  <c r="U19" i="12"/>
  <c r="R19" i="12"/>
  <c r="X10" i="12"/>
  <c r="U10" i="12"/>
  <c r="R10" i="12"/>
  <c r="Q6" i="13"/>
  <c r="Q16" i="2"/>
  <c r="V7" i="13"/>
  <c r="W7" i="13"/>
  <c r="X7" i="13"/>
  <c r="T8" i="13"/>
  <c r="X8" i="13" s="1"/>
  <c r="V8" i="13"/>
  <c r="T9" i="13"/>
  <c r="X9" i="13" s="1"/>
  <c r="V9" i="13"/>
  <c r="T10" i="13"/>
  <c r="X10" i="13" s="1"/>
  <c r="V10" i="13"/>
  <c r="W10" i="13"/>
  <c r="T11" i="13"/>
  <c r="X11" i="13" s="1"/>
  <c r="V11" i="13"/>
  <c r="W11" i="13"/>
  <c r="T12" i="13"/>
  <c r="X12" i="13" s="1"/>
  <c r="V12" i="13"/>
  <c r="T13" i="13"/>
  <c r="X13" i="13" s="1"/>
  <c r="V13" i="13"/>
  <c r="W13" i="13"/>
  <c r="T14" i="13"/>
  <c r="X14" i="13" s="1"/>
  <c r="V14" i="13"/>
  <c r="T15" i="13"/>
  <c r="X15" i="13" s="1"/>
  <c r="V15" i="13"/>
  <c r="S17" i="13"/>
  <c r="T17" i="13" s="1"/>
  <c r="V17" i="13"/>
  <c r="S18" i="13"/>
  <c r="T18" i="13" s="1"/>
  <c r="V18" i="13"/>
  <c r="AA12" i="34"/>
  <c r="AA13" i="34"/>
  <c r="AA14" i="34"/>
  <c r="N4" i="30"/>
  <c r="M4" i="30"/>
  <c r="L4" i="30"/>
  <c r="G10" i="30"/>
  <c r="G9" i="30"/>
  <c r="G8" i="30"/>
  <c r="G7" i="30"/>
  <c r="G6" i="30"/>
  <c r="G5" i="30"/>
  <c r="G4" i="30"/>
  <c r="E9" i="30"/>
  <c r="E8" i="30"/>
  <c r="E7" i="30"/>
  <c r="E4" i="30"/>
  <c r="B194" i="32" l="1" a="1"/>
  <c r="B194" i="32" s="1"/>
  <c r="W15" i="13"/>
  <c r="U17" i="13"/>
  <c r="X17" i="13"/>
  <c r="U18" i="13"/>
  <c r="X18" i="13"/>
  <c r="W8" i="13"/>
  <c r="W17" i="13"/>
  <c r="W14" i="13"/>
  <c r="W18" i="13"/>
  <c r="W9" i="13"/>
  <c r="W12" i="13"/>
  <c r="R10" i="38" l="1"/>
  <c r="AA14" i="37"/>
  <c r="AA13" i="37"/>
  <c r="AA12" i="37"/>
  <c r="E1" i="41" l="1"/>
  <c r="E1" i="10" l="1"/>
  <c r="E1" i="9"/>
  <c r="E1" i="5"/>
  <c r="E1" i="13"/>
  <c r="E1" i="35"/>
  <c r="E1" i="34"/>
  <c r="E1" i="33"/>
  <c r="E1" i="12"/>
  <c r="E1" i="11"/>
  <c r="E1" i="2"/>
  <c r="E1" i="14"/>
  <c r="E1" i="27"/>
  <c r="E1" i="30"/>
  <c r="E1" i="25"/>
  <c r="E1" i="24"/>
  <c r="E1" i="38"/>
  <c r="E1" i="37"/>
  <c r="E1" i="36"/>
  <c r="E1" i="23"/>
  <c r="E1" i="22"/>
  <c r="E1" i="21"/>
  <c r="E1" i="20"/>
  <c r="E1" i="16"/>
  <c r="E1" i="3"/>
  <c r="E1" i="18"/>
  <c r="AA45" i="33" l="1"/>
  <c r="AA44" i="33"/>
  <c r="AA43" i="33"/>
  <c r="AA42" i="33"/>
  <c r="AA41" i="33"/>
  <c r="AA40" i="33"/>
  <c r="AA39" i="33"/>
  <c r="AA38" i="33"/>
  <c r="AA37" i="33"/>
  <c r="AA36" i="33"/>
  <c r="AA35" i="33"/>
  <c r="AA34" i="33"/>
  <c r="AA32" i="33"/>
  <c r="AA31" i="33"/>
  <c r="AA30" i="33"/>
  <c r="AA29" i="33"/>
  <c r="AA28" i="33"/>
  <c r="AA27" i="33"/>
  <c r="AA26" i="33"/>
  <c r="AA25" i="33"/>
  <c r="AA24" i="33"/>
  <c r="AA23" i="33"/>
  <c r="AA22" i="33"/>
  <c r="AA21" i="33"/>
  <c r="AA19" i="33"/>
  <c r="AA18" i="33"/>
  <c r="AA17" i="33"/>
  <c r="AA16" i="33"/>
  <c r="AA15" i="33"/>
  <c r="AA14" i="33"/>
  <c r="AA12" i="33"/>
  <c r="AA11" i="33"/>
  <c r="AA10" i="33"/>
  <c r="AA9" i="33"/>
  <c r="AA8" i="33"/>
  <c r="AA7" i="33"/>
  <c r="AA6" i="33"/>
  <c r="AB6" i="33" s="1"/>
  <c r="X5" i="33"/>
  <c r="U5" i="33"/>
  <c r="R5" i="33"/>
  <c r="AA13" i="35"/>
  <c r="AB13" i="35" s="1"/>
  <c r="AA12" i="35"/>
  <c r="AB12" i="35" s="1"/>
  <c r="AA11" i="35"/>
  <c r="X10" i="35"/>
  <c r="U10" i="35"/>
  <c r="R10" i="35"/>
  <c r="AA9" i="35"/>
  <c r="AB9" i="35" s="1"/>
  <c r="AA8" i="35"/>
  <c r="AB8" i="35" s="1"/>
  <c r="AA7" i="35"/>
  <c r="AB7" i="35" s="1"/>
  <c r="AA6" i="35"/>
  <c r="AB6" i="35" s="1"/>
  <c r="X5" i="35"/>
  <c r="U5" i="35"/>
  <c r="R5" i="35"/>
  <c r="X10" i="38"/>
  <c r="U10" i="38"/>
  <c r="X5" i="38"/>
  <c r="U5" i="38"/>
  <c r="R5" i="38"/>
  <c r="AA24" i="34"/>
  <c r="AB24" i="34" s="1"/>
  <c r="AA23" i="34"/>
  <c r="AB23" i="34" s="1"/>
  <c r="AA22" i="34"/>
  <c r="AB22" i="34" s="1"/>
  <c r="AA21" i="34"/>
  <c r="AB21" i="34" s="1"/>
  <c r="AA20" i="34"/>
  <c r="AB20" i="34" s="1"/>
  <c r="AA19" i="34"/>
  <c r="AB19" i="34" s="1"/>
  <c r="AA18" i="34"/>
  <c r="AB18" i="34" s="1"/>
  <c r="AA17" i="34"/>
  <c r="AA15" i="34"/>
  <c r="AB15" i="34" s="1"/>
  <c r="AB14" i="34"/>
  <c r="AB13" i="34"/>
  <c r="AB12" i="34"/>
  <c r="AA11" i="34"/>
  <c r="AB11" i="34" s="1"/>
  <c r="AA10" i="34"/>
  <c r="AB10" i="34" s="1"/>
  <c r="AA9" i="34"/>
  <c r="AB9" i="34" s="1"/>
  <c r="AA8" i="34"/>
  <c r="AB8" i="34" s="1"/>
  <c r="AA7" i="34"/>
  <c r="AB7" i="34" s="1"/>
  <c r="AA6" i="34"/>
  <c r="AB6" i="34" s="1"/>
  <c r="X5" i="34"/>
  <c r="U5" i="34"/>
  <c r="R5" i="34"/>
  <c r="R16" i="37"/>
  <c r="R5" i="37"/>
  <c r="U5" i="37"/>
  <c r="U16" i="37"/>
  <c r="X16" i="37"/>
  <c r="X5" i="37"/>
  <c r="AB14" i="37"/>
  <c r="AB13" i="37"/>
  <c r="AB12" i="37"/>
  <c r="AA6" i="36"/>
  <c r="AA15" i="36"/>
  <c r="AB15" i="36" s="1"/>
  <c r="AA31" i="12"/>
  <c r="AB31" i="12" s="1"/>
  <c r="AA30" i="12"/>
  <c r="AB30" i="12" s="1"/>
  <c r="AA29" i="12"/>
  <c r="AB29" i="12" s="1"/>
  <c r="AA28" i="12"/>
  <c r="AB28" i="12" s="1"/>
  <c r="AA27" i="12"/>
  <c r="AB27" i="12" s="1"/>
  <c r="AA26" i="12"/>
  <c r="AB26" i="12" s="1"/>
  <c r="AA25" i="12"/>
  <c r="AB25" i="12" s="1"/>
  <c r="AA24" i="12"/>
  <c r="AB24" i="12" s="1"/>
  <c r="AA23" i="12"/>
  <c r="AB23" i="12" s="1"/>
  <c r="AA22" i="12"/>
  <c r="AB22" i="12" s="1"/>
  <c r="AA21" i="12"/>
  <c r="AB21" i="12" s="1"/>
  <c r="AA20" i="12"/>
  <c r="AB20" i="12" s="1"/>
  <c r="AA18" i="12"/>
  <c r="AB18" i="12" s="1"/>
  <c r="AA17" i="12"/>
  <c r="AB17" i="12" s="1"/>
  <c r="AA16" i="12"/>
  <c r="AB16" i="12" s="1"/>
  <c r="AA15" i="12"/>
  <c r="AB15" i="12" s="1"/>
  <c r="AA14" i="12"/>
  <c r="AB14" i="12" s="1"/>
  <c r="AA13" i="12"/>
  <c r="AB13" i="12" s="1"/>
  <c r="AA12" i="12"/>
  <c r="AB12" i="12" s="1"/>
  <c r="AA11" i="12"/>
  <c r="AB11" i="12" s="1"/>
  <c r="AA9" i="12"/>
  <c r="AB9" i="12" s="1"/>
  <c r="AA8" i="12"/>
  <c r="AB8" i="12" s="1"/>
  <c r="AA7" i="12"/>
  <c r="AB7" i="12" s="1"/>
  <c r="AA6" i="12"/>
  <c r="AB6" i="12" s="1"/>
  <c r="X5" i="12"/>
  <c r="U5" i="12"/>
  <c r="R5" i="12"/>
  <c r="U13" i="36"/>
  <c r="R13" i="36"/>
  <c r="U5" i="36"/>
  <c r="R5" i="36"/>
  <c r="X13" i="36"/>
  <c r="X5" i="36"/>
  <c r="AA45" i="36"/>
  <c r="AB45" i="36" s="1"/>
  <c r="AA44" i="36"/>
  <c r="AB44" i="36" s="1"/>
  <c r="AA43" i="36"/>
  <c r="AB43" i="36" s="1"/>
  <c r="AA42" i="36"/>
  <c r="AB42" i="36" s="1"/>
  <c r="AA41" i="36"/>
  <c r="AB41" i="36" s="1"/>
  <c r="AA40" i="36"/>
  <c r="AB40" i="36" s="1"/>
  <c r="AA39" i="36"/>
  <c r="AB39" i="36" s="1"/>
  <c r="AA38" i="36"/>
  <c r="AB38" i="36" s="1"/>
  <c r="AA37" i="36"/>
  <c r="AB37" i="36" s="1"/>
  <c r="AA36" i="36"/>
  <c r="AB36" i="36" s="1"/>
  <c r="AA35" i="36"/>
  <c r="AB35" i="36" s="1"/>
  <c r="AA34" i="36"/>
  <c r="AB34" i="36" s="1"/>
  <c r="AA32" i="36"/>
  <c r="AB32" i="36" s="1"/>
  <c r="AA31" i="36"/>
  <c r="AB31" i="36" s="1"/>
  <c r="AA30" i="36"/>
  <c r="AB30" i="36" s="1"/>
  <c r="AA29" i="36"/>
  <c r="AB29" i="36" s="1"/>
  <c r="AA28" i="36"/>
  <c r="AB28" i="36" s="1"/>
  <c r="AA27" i="36"/>
  <c r="AB27" i="36" s="1"/>
  <c r="AA26" i="36"/>
  <c r="AB26" i="36" s="1"/>
  <c r="AA25" i="36"/>
  <c r="AB25" i="36" s="1"/>
  <c r="AA24" i="36"/>
  <c r="AB24" i="36" s="1"/>
  <c r="AA23" i="36"/>
  <c r="AB23" i="36" s="1"/>
  <c r="AA22" i="36"/>
  <c r="AB22" i="36" s="1"/>
  <c r="AA21" i="36"/>
  <c r="AB21" i="36" s="1"/>
  <c r="AA19" i="36"/>
  <c r="AB19" i="36" s="1"/>
  <c r="AA18" i="36"/>
  <c r="AB18" i="36" s="1"/>
  <c r="AA17" i="36"/>
  <c r="AB17" i="36" s="1"/>
  <c r="AA16" i="36"/>
  <c r="AA14" i="36"/>
  <c r="AB14" i="36" s="1"/>
  <c r="AA12" i="36"/>
  <c r="AB12" i="36" s="1"/>
  <c r="AA11" i="36"/>
  <c r="AB11" i="36" s="1"/>
  <c r="AA10" i="36"/>
  <c r="AB10" i="36" s="1"/>
  <c r="AA9" i="36"/>
  <c r="AB9" i="36" s="1"/>
  <c r="AA8" i="36"/>
  <c r="AB8" i="36" s="1"/>
  <c r="V18" i="24"/>
  <c r="S18" i="24"/>
  <c r="W18" i="24" s="1"/>
  <c r="V17" i="24"/>
  <c r="S17" i="24"/>
  <c r="W17" i="24" s="1"/>
  <c r="Q16" i="24"/>
  <c r="Q6" i="24" s="1"/>
  <c r="B189" i="28" s="1" a="1"/>
  <c r="B189" i="28" s="1"/>
  <c r="Y27" i="24"/>
  <c r="Y26" i="24"/>
  <c r="Y25" i="24"/>
  <c r="Y24" i="24"/>
  <c r="Y23" i="24"/>
  <c r="Y22" i="24"/>
  <c r="Y21" i="24"/>
  <c r="Y20" i="24"/>
  <c r="Y19" i="24"/>
  <c r="Y18" i="24"/>
  <c r="Y17" i="24"/>
  <c r="Y16" i="24"/>
  <c r="Y14" i="24"/>
  <c r="V15" i="24"/>
  <c r="T15" i="24"/>
  <c r="X15" i="24" s="1"/>
  <c r="Y13" i="24"/>
  <c r="V14" i="24"/>
  <c r="W14" i="24"/>
  <c r="Y12" i="24"/>
  <c r="V13" i="24"/>
  <c r="W13" i="24"/>
  <c r="Y11" i="24"/>
  <c r="V12" i="24"/>
  <c r="W12" i="24"/>
  <c r="Y10" i="24"/>
  <c r="W11" i="24"/>
  <c r="V11" i="24"/>
  <c r="T11" i="24"/>
  <c r="X11" i="24" s="1"/>
  <c r="Y9" i="24"/>
  <c r="V10" i="24"/>
  <c r="W10" i="24"/>
  <c r="Y8" i="24"/>
  <c r="V9" i="24"/>
  <c r="W9" i="24"/>
  <c r="Y7" i="24"/>
  <c r="V8" i="24"/>
  <c r="W8" i="24"/>
  <c r="Y6" i="24"/>
  <c r="X7" i="24"/>
  <c r="W7" i="24"/>
  <c r="V7" i="24"/>
  <c r="Y19" i="13"/>
  <c r="W8" i="2"/>
  <c r="Y8" i="2"/>
  <c r="V8" i="2"/>
  <c r="W8" i="3"/>
  <c r="V8" i="3"/>
  <c r="AB38" i="33" l="1"/>
  <c r="AE38" i="33"/>
  <c r="AD38" i="33"/>
  <c r="AC38" i="33"/>
  <c r="AB39" i="33"/>
  <c r="AE39" i="33"/>
  <c r="AC39" i="33"/>
  <c r="AD39" i="33"/>
  <c r="AB41" i="33"/>
  <c r="AE41" i="33"/>
  <c r="AD41" i="33"/>
  <c r="AC41" i="33"/>
  <c r="AB34" i="33"/>
  <c r="AE34" i="33"/>
  <c r="AD34" i="33"/>
  <c r="AC34" i="33"/>
  <c r="AB42" i="33"/>
  <c r="AE42" i="33"/>
  <c r="AD42" i="33"/>
  <c r="AC42" i="33"/>
  <c r="AB40" i="33"/>
  <c r="AD40" i="33"/>
  <c r="AC40" i="33"/>
  <c r="AE40" i="33"/>
  <c r="AB43" i="33"/>
  <c r="AC43" i="33"/>
  <c r="AE43" i="33"/>
  <c r="AD43" i="33"/>
  <c r="AB36" i="33"/>
  <c r="AE36" i="33"/>
  <c r="AD36" i="33"/>
  <c r="AC36" i="33"/>
  <c r="AB44" i="33"/>
  <c r="AC44" i="33"/>
  <c r="AE44" i="33"/>
  <c r="AD44" i="33"/>
  <c r="AB35" i="33"/>
  <c r="AE35" i="33"/>
  <c r="AC35" i="33"/>
  <c r="AD35" i="33"/>
  <c r="AB37" i="33"/>
  <c r="AE37" i="33"/>
  <c r="AD37" i="33"/>
  <c r="AC37" i="33"/>
  <c r="AB45" i="33"/>
  <c r="AE45" i="33"/>
  <c r="AD45" i="33"/>
  <c r="AC45" i="33"/>
  <c r="AB22" i="33"/>
  <c r="AE22" i="33"/>
  <c r="AC22" i="33"/>
  <c r="AD22" i="33"/>
  <c r="AB30" i="33"/>
  <c r="AE30" i="33"/>
  <c r="AC30" i="33"/>
  <c r="AD30" i="33"/>
  <c r="AB21" i="33"/>
  <c r="AE21" i="33"/>
  <c r="AD21" i="33"/>
  <c r="AC21" i="33"/>
  <c r="AB23" i="33"/>
  <c r="AD23" i="33"/>
  <c r="AC23" i="33"/>
  <c r="AE23" i="33"/>
  <c r="AB31" i="33"/>
  <c r="AD31" i="33"/>
  <c r="AC31" i="33"/>
  <c r="AE31" i="33"/>
  <c r="AB29" i="33"/>
  <c r="AE29" i="33"/>
  <c r="AD29" i="33"/>
  <c r="AC29" i="33"/>
  <c r="AB24" i="33"/>
  <c r="AE24" i="33"/>
  <c r="AC24" i="33"/>
  <c r="AD24" i="33"/>
  <c r="AB32" i="33"/>
  <c r="AE32" i="33"/>
  <c r="AD32" i="33"/>
  <c r="AC32" i="33"/>
  <c r="AB25" i="33"/>
  <c r="AE25" i="33"/>
  <c r="AD25" i="33"/>
  <c r="AC25" i="33"/>
  <c r="AB26" i="33"/>
  <c r="AC26" i="33"/>
  <c r="AE26" i="33"/>
  <c r="AD26" i="33"/>
  <c r="AB27" i="33"/>
  <c r="AC27" i="33"/>
  <c r="AD27" i="33"/>
  <c r="AE27" i="33"/>
  <c r="AB28" i="33"/>
  <c r="AE28" i="33"/>
  <c r="AD28" i="33"/>
  <c r="AC28" i="33"/>
  <c r="AB16" i="33"/>
  <c r="AC16" i="33"/>
  <c r="AE16" i="33"/>
  <c r="AD16" i="33"/>
  <c r="AB14" i="33"/>
  <c r="AC14" i="33"/>
  <c r="AE14" i="33"/>
  <c r="AD14" i="33"/>
  <c r="AB15" i="33"/>
  <c r="AE15" i="33"/>
  <c r="AD15" i="33"/>
  <c r="AC15" i="33"/>
  <c r="AB17" i="33"/>
  <c r="AC17" i="33"/>
  <c r="AE17" i="33"/>
  <c r="AD17" i="33"/>
  <c r="AB18" i="33"/>
  <c r="AE18" i="33"/>
  <c r="AD18" i="33"/>
  <c r="AC18" i="33"/>
  <c r="AB19" i="33"/>
  <c r="AC19" i="33"/>
  <c r="AE19" i="33"/>
  <c r="AD19" i="33"/>
  <c r="AB9" i="33"/>
  <c r="AE9" i="33"/>
  <c r="AD9" i="33"/>
  <c r="AC9" i="33"/>
  <c r="AB11" i="33"/>
  <c r="AE11" i="33"/>
  <c r="AD11" i="33"/>
  <c r="AC11" i="33"/>
  <c r="AB12" i="33"/>
  <c r="AE12" i="33"/>
  <c r="AD12" i="33"/>
  <c r="AC12" i="33"/>
  <c r="AB8" i="33"/>
  <c r="AE8" i="33"/>
  <c r="AD8" i="33"/>
  <c r="AC8" i="33"/>
  <c r="AB10" i="33"/>
  <c r="AE10" i="33"/>
  <c r="AD10" i="33"/>
  <c r="AC10" i="33"/>
  <c r="AB7" i="33"/>
  <c r="AD7" i="33"/>
  <c r="AC7" i="33"/>
  <c r="AE7" i="33"/>
  <c r="AE31" i="12"/>
  <c r="AD31" i="12"/>
  <c r="AC31" i="12"/>
  <c r="AE26" i="12"/>
  <c r="AD26" i="12"/>
  <c r="AC26" i="12"/>
  <c r="AE27" i="12"/>
  <c r="AD27" i="12"/>
  <c r="AC27" i="12"/>
  <c r="AE24" i="12"/>
  <c r="AD24" i="12"/>
  <c r="AC24" i="12"/>
  <c r="AC25" i="12"/>
  <c r="AD25" i="12"/>
  <c r="AE25" i="12"/>
  <c r="AC28" i="12"/>
  <c r="AE28" i="12"/>
  <c r="AD28" i="12"/>
  <c r="AE21" i="12"/>
  <c r="AD21" i="12"/>
  <c r="AC21" i="12"/>
  <c r="AE29" i="12"/>
  <c r="AD29" i="12"/>
  <c r="AC29" i="12"/>
  <c r="AE23" i="12"/>
  <c r="AD23" i="12"/>
  <c r="AC23" i="12"/>
  <c r="AC20" i="12"/>
  <c r="AE20" i="12"/>
  <c r="AD20" i="12"/>
  <c r="AD22" i="12"/>
  <c r="AC22" i="12"/>
  <c r="AE22" i="12"/>
  <c r="AD30" i="12"/>
  <c r="AC30" i="12"/>
  <c r="AE30" i="12"/>
  <c r="AD8" i="12"/>
  <c r="AE8" i="12"/>
  <c r="AC8" i="12"/>
  <c r="AE9" i="12"/>
  <c r="AD9" i="12"/>
  <c r="AC9" i="12"/>
  <c r="AD6" i="12"/>
  <c r="AE6" i="12"/>
  <c r="AC6" i="12"/>
  <c r="AC7" i="12"/>
  <c r="AE7" i="12"/>
  <c r="AD7" i="12"/>
  <c r="AE12" i="37"/>
  <c r="AD12" i="37"/>
  <c r="AC12" i="37"/>
  <c r="AC13" i="37"/>
  <c r="AD13" i="37"/>
  <c r="AE13" i="37"/>
  <c r="AE14" i="37"/>
  <c r="AD14" i="37"/>
  <c r="AC14" i="37"/>
  <c r="AE39" i="36"/>
  <c r="AD39" i="36"/>
  <c r="AC39" i="36"/>
  <c r="AD34" i="36"/>
  <c r="AC34" i="36"/>
  <c r="AE34" i="36"/>
  <c r="AD42" i="36"/>
  <c r="AC42" i="36"/>
  <c r="AE42" i="36"/>
  <c r="AC38" i="36"/>
  <c r="AE38" i="36"/>
  <c r="AD38" i="36"/>
  <c r="AD40" i="36"/>
  <c r="AC40" i="36"/>
  <c r="AE40" i="36"/>
  <c r="AE41" i="36"/>
  <c r="AD41" i="36"/>
  <c r="AC41" i="36"/>
  <c r="AD35" i="36"/>
  <c r="AE35" i="36"/>
  <c r="AC35" i="36"/>
  <c r="AE43" i="36"/>
  <c r="AD43" i="36"/>
  <c r="AC43" i="36"/>
  <c r="AD36" i="36"/>
  <c r="AE36" i="36"/>
  <c r="AC36" i="36"/>
  <c r="AE44" i="36"/>
  <c r="AD44" i="36"/>
  <c r="AC44" i="36"/>
  <c r="AC37" i="36"/>
  <c r="AE37" i="36"/>
  <c r="AD37" i="36"/>
  <c r="AC45" i="36"/>
  <c r="AE45" i="36"/>
  <c r="AD45" i="36"/>
  <c r="AE24" i="36"/>
  <c r="AD24" i="36"/>
  <c r="AC24" i="36"/>
  <c r="AC25" i="36"/>
  <c r="AE25" i="36"/>
  <c r="AD25" i="36"/>
  <c r="AE23" i="36"/>
  <c r="AC23" i="36"/>
  <c r="AD23" i="36"/>
  <c r="AE32" i="36"/>
  <c r="AD32" i="36"/>
  <c r="AC32" i="36"/>
  <c r="AE26" i="36"/>
  <c r="AD26" i="36"/>
  <c r="AC26" i="36"/>
  <c r="AD27" i="36"/>
  <c r="AC27" i="36"/>
  <c r="AE27" i="36"/>
  <c r="AE28" i="36"/>
  <c r="AD28" i="36"/>
  <c r="AC28" i="36"/>
  <c r="AE31" i="36"/>
  <c r="AC31" i="36"/>
  <c r="AD31" i="36"/>
  <c r="AE21" i="36"/>
  <c r="AD21" i="36"/>
  <c r="AC21" i="36"/>
  <c r="AE29" i="36"/>
  <c r="AD29" i="36"/>
  <c r="AC29" i="36"/>
  <c r="AC22" i="36"/>
  <c r="AE22" i="36"/>
  <c r="AD22" i="36"/>
  <c r="AC30" i="36"/>
  <c r="AE30" i="36"/>
  <c r="AD30" i="36"/>
  <c r="AE15" i="36"/>
  <c r="AD15" i="36"/>
  <c r="AC15" i="36"/>
  <c r="AE14" i="36"/>
  <c r="AD14" i="36"/>
  <c r="AC14" i="36"/>
  <c r="AD17" i="36"/>
  <c r="AE17" i="36"/>
  <c r="AC17" i="36"/>
  <c r="AE18" i="36"/>
  <c r="AD18" i="36"/>
  <c r="AC18" i="36"/>
  <c r="AC19" i="36"/>
  <c r="AE19" i="36"/>
  <c r="AD19" i="36"/>
  <c r="AC10" i="36"/>
  <c r="AD10" i="36"/>
  <c r="AE10" i="36"/>
  <c r="AE8" i="36"/>
  <c r="AD8" i="36"/>
  <c r="AC8" i="36"/>
  <c r="AD12" i="36"/>
  <c r="AC12" i="36"/>
  <c r="AE12" i="36"/>
  <c r="AE9" i="36"/>
  <c r="AC9" i="36"/>
  <c r="AD9" i="36"/>
  <c r="AE11" i="36"/>
  <c r="AD11" i="36"/>
  <c r="AC11" i="36"/>
  <c r="AE11" i="12"/>
  <c r="AD11" i="12"/>
  <c r="AC11" i="12"/>
  <c r="AD12" i="12"/>
  <c r="AE12" i="12"/>
  <c r="AC12" i="12"/>
  <c r="AC13" i="12"/>
  <c r="AE13" i="12"/>
  <c r="AD13" i="12"/>
  <c r="AC18" i="12"/>
  <c r="AE18" i="12"/>
  <c r="AD18" i="12"/>
  <c r="AD14" i="12"/>
  <c r="AE14" i="12"/>
  <c r="AC14" i="12"/>
  <c r="AD15" i="12"/>
  <c r="AE15" i="12"/>
  <c r="AC15" i="12"/>
  <c r="AC17" i="12"/>
  <c r="AD17" i="12"/>
  <c r="AE17" i="12"/>
  <c r="AE16" i="12"/>
  <c r="AD16" i="12"/>
  <c r="AC16" i="12"/>
  <c r="AB6" i="36"/>
  <c r="W15" i="24"/>
  <c r="AA10" i="12"/>
  <c r="AA33" i="33"/>
  <c r="AA5" i="33"/>
  <c r="AA13" i="33"/>
  <c r="AA20" i="33"/>
  <c r="AA10" i="35"/>
  <c r="AB11" i="35"/>
  <c r="AA5" i="35"/>
  <c r="AA16" i="34"/>
  <c r="AA5" i="34"/>
  <c r="AB17" i="34"/>
  <c r="AA13" i="36"/>
  <c r="AB16" i="36"/>
  <c r="AA19" i="12"/>
  <c r="AA5" i="12"/>
  <c r="T10" i="24"/>
  <c r="X10" i="24" s="1"/>
  <c r="T14" i="24"/>
  <c r="X14" i="24" s="1"/>
  <c r="T18" i="24"/>
  <c r="T9" i="24"/>
  <c r="X9" i="24" s="1"/>
  <c r="T13" i="24"/>
  <c r="X13" i="24" s="1"/>
  <c r="T17" i="24"/>
  <c r="T8" i="24"/>
  <c r="X8" i="24" s="1"/>
  <c r="T12" i="24"/>
  <c r="X12" i="24" s="1"/>
  <c r="Y26" i="13"/>
  <c r="Y17" i="13"/>
  <c r="Y22" i="13"/>
  <c r="Y18" i="13"/>
  <c r="Y21" i="13"/>
  <c r="Y25" i="13"/>
  <c r="Y16" i="13"/>
  <c r="Y27" i="13"/>
  <c r="Y24" i="13"/>
  <c r="X8" i="2"/>
  <c r="AC16" i="36" l="1"/>
  <c r="AE16" i="36"/>
  <c r="AD16" i="36"/>
  <c r="AE6" i="36"/>
  <c r="AD6" i="36"/>
  <c r="AC6" i="36"/>
  <c r="X17" i="24"/>
  <c r="U17" i="24"/>
  <c r="Y29" i="24" s="1"/>
  <c r="X18" i="24"/>
  <c r="U18" i="24"/>
  <c r="Y30" i="24" s="1"/>
  <c r="Y20" i="13"/>
  <c r="Y23" i="13"/>
  <c r="X8" i="3"/>
  <c r="Y8" i="3"/>
  <c r="Y14" i="13" l="1"/>
  <c r="Y6" i="13"/>
  <c r="Y12" i="13"/>
  <c r="Y13" i="13"/>
  <c r="B167" i="32" l="1" a="1"/>
  <c r="B167" i="32" s="1"/>
  <c r="Y11" i="13"/>
  <c r="Y29" i="13"/>
  <c r="Y7" i="13"/>
  <c r="Y10" i="13"/>
  <c r="Y9" i="13"/>
  <c r="Y30" i="13"/>
  <c r="Y8" i="13"/>
  <c r="Q12" i="21" l="1"/>
  <c r="R12" i="21" s="1"/>
  <c r="Q11" i="21"/>
  <c r="R11" i="21" s="1"/>
  <c r="Q10" i="21"/>
  <c r="R10" i="21" s="1"/>
  <c r="Q9" i="21"/>
  <c r="R9" i="21" s="1"/>
  <c r="Q8" i="21"/>
  <c r="R8" i="21" s="1"/>
  <c r="Q7" i="21"/>
  <c r="R7" i="21" s="1"/>
  <c r="T22" i="20" l="1"/>
  <c r="U22" i="20" s="1"/>
  <c r="T21" i="20"/>
  <c r="U21" i="20" s="1"/>
  <c r="T20" i="20"/>
  <c r="U20" i="20" s="1"/>
  <c r="T19" i="20"/>
  <c r="U19" i="20" s="1"/>
  <c r="T18" i="20"/>
  <c r="U18" i="20" s="1"/>
  <c r="T16" i="20"/>
  <c r="U16" i="20" s="1"/>
  <c r="T15" i="20"/>
  <c r="U15" i="20" s="1"/>
  <c r="T14" i="20"/>
  <c r="U14" i="20" s="1"/>
  <c r="T13" i="20"/>
  <c r="U13" i="20" s="1"/>
  <c r="T12" i="20"/>
  <c r="U12" i="20" s="1"/>
  <c r="T11" i="20"/>
  <c r="U11" i="20" s="1"/>
  <c r="T10" i="20"/>
  <c r="U10" i="20" s="1"/>
  <c r="T9" i="20"/>
  <c r="U9" i="20" s="1"/>
  <c r="T8" i="20"/>
  <c r="U8" i="20" s="1"/>
  <c r="T7" i="20"/>
  <c r="U7" i="20" s="1"/>
  <c r="T23" i="16"/>
  <c r="U23" i="16" s="1"/>
  <c r="T22" i="16"/>
  <c r="U22" i="16" s="1"/>
  <c r="T21" i="16"/>
  <c r="U21" i="16" s="1"/>
  <c r="T19" i="16"/>
  <c r="U19" i="16" s="1"/>
  <c r="T18" i="16"/>
  <c r="U18" i="16" s="1"/>
  <c r="T16" i="16"/>
  <c r="U16" i="16" s="1"/>
  <c r="T15" i="16"/>
  <c r="U15" i="16" s="1"/>
  <c r="T14" i="16"/>
  <c r="U14" i="16" s="1"/>
  <c r="T13" i="16"/>
  <c r="U13" i="16" s="1"/>
  <c r="T12" i="16"/>
  <c r="U12" i="16" s="1"/>
  <c r="T11" i="16"/>
  <c r="U11" i="16" s="1"/>
  <c r="T10" i="16"/>
  <c r="U10" i="16" s="1"/>
  <c r="T9" i="16"/>
  <c r="U9" i="16" s="1"/>
  <c r="T8" i="16"/>
  <c r="U8" i="16" s="1"/>
  <c r="T7" i="16"/>
  <c r="U7" i="16" s="1"/>
  <c r="T20" i="3"/>
  <c r="U20" i="3" s="1"/>
  <c r="T18" i="3"/>
  <c r="U18" i="3" s="1"/>
  <c r="T17" i="3"/>
  <c r="U17" i="3" s="1"/>
  <c r="T13" i="3"/>
  <c r="U13" i="3" s="1"/>
  <c r="T14" i="3"/>
  <c r="U14" i="3" s="1"/>
  <c r="T15" i="3"/>
  <c r="U15" i="3" s="1"/>
  <c r="T12" i="3"/>
  <c r="U12" i="3" s="1"/>
  <c r="T19" i="11"/>
  <c r="U19" i="11" s="1"/>
  <c r="T20" i="11"/>
  <c r="U20" i="11" s="1"/>
  <c r="T21" i="11"/>
  <c r="U21" i="11" s="1"/>
  <c r="T22" i="11"/>
  <c r="U22" i="11" s="1"/>
  <c r="T18" i="11"/>
  <c r="U18" i="11" s="1"/>
  <c r="T8" i="11"/>
  <c r="U8" i="11" s="1"/>
  <c r="T9" i="11"/>
  <c r="U9" i="11" s="1"/>
  <c r="T10" i="11"/>
  <c r="U10" i="11" s="1"/>
  <c r="T11" i="11"/>
  <c r="U11" i="11" s="1"/>
  <c r="T12" i="11"/>
  <c r="U12" i="11" s="1"/>
  <c r="T13" i="11"/>
  <c r="U13" i="11" s="1"/>
  <c r="T14" i="11"/>
  <c r="U14" i="11" s="1"/>
  <c r="T15" i="11"/>
  <c r="U15" i="11" s="1"/>
  <c r="T16" i="11"/>
  <c r="U16" i="11" s="1"/>
  <c r="T7" i="11"/>
  <c r="U7" i="11" s="1"/>
  <c r="T20" i="2"/>
  <c r="U20" i="2" s="1"/>
  <c r="T18" i="2"/>
  <c r="U18" i="2" s="1"/>
  <c r="T17" i="2"/>
  <c r="U17" i="2" s="1"/>
  <c r="T13" i="2"/>
  <c r="U13" i="2" s="1"/>
  <c r="T14" i="2"/>
  <c r="U14" i="2" s="1"/>
  <c r="T15" i="2"/>
  <c r="U15" i="2" s="1"/>
  <c r="T12" i="2"/>
  <c r="U12" i="2" s="1"/>
  <c r="Q6" i="2" l="1"/>
  <c r="Q11" i="2"/>
  <c r="Q19" i="2"/>
  <c r="AJ96" i="32" a="1"/>
  <c r="AJ96" i="32" s="1"/>
  <c r="AJ75" i="32" a="1"/>
  <c r="AJ75" i="32" s="1"/>
  <c r="AE96" i="32" a="1"/>
  <c r="AE96" i="32" s="1"/>
  <c r="AE75" i="32" a="1"/>
  <c r="AE75" i="32" s="1"/>
  <c r="AA13" i="38" l="1"/>
  <c r="AA12" i="38"/>
  <c r="AB12" i="38" s="1"/>
  <c r="AA11" i="38"/>
  <c r="AA9" i="38"/>
  <c r="AB9" i="38" s="1"/>
  <c r="AA8" i="38"/>
  <c r="AB8" i="38" s="1"/>
  <c r="AA7" i="38"/>
  <c r="AB7" i="38" s="1"/>
  <c r="AA6" i="38"/>
  <c r="AA24" i="37"/>
  <c r="AB24" i="37" s="1"/>
  <c r="AA23" i="37"/>
  <c r="AA22" i="37"/>
  <c r="AA21" i="37"/>
  <c r="AA20" i="37"/>
  <c r="AB20" i="37" s="1"/>
  <c r="AA19" i="37"/>
  <c r="AA18" i="37"/>
  <c r="AB18" i="37" s="1"/>
  <c r="AA17" i="37"/>
  <c r="AA15" i="37"/>
  <c r="AB15" i="37" s="1"/>
  <c r="AA11" i="37"/>
  <c r="AA10" i="37"/>
  <c r="AA9" i="37"/>
  <c r="AA8" i="37"/>
  <c r="AA7" i="37"/>
  <c r="AB7" i="37" s="1"/>
  <c r="AA6" i="37"/>
  <c r="X33" i="36"/>
  <c r="U33" i="36"/>
  <c r="R33" i="36"/>
  <c r="X20" i="36"/>
  <c r="U20" i="36"/>
  <c r="R20" i="36"/>
  <c r="AA7" i="36"/>
  <c r="AB7" i="36" s="1"/>
  <c r="AA31" i="23"/>
  <c r="AA30" i="23"/>
  <c r="AB30" i="23" s="1"/>
  <c r="AA29" i="23"/>
  <c r="AA28" i="23"/>
  <c r="AB28" i="23" s="1"/>
  <c r="AA27" i="23"/>
  <c r="AA26" i="23"/>
  <c r="AB26" i="23" s="1"/>
  <c r="AA25" i="23"/>
  <c r="AA24" i="23"/>
  <c r="AB24" i="23" s="1"/>
  <c r="AA23" i="23"/>
  <c r="AA22" i="23"/>
  <c r="AB22" i="23" s="1"/>
  <c r="AA21" i="23"/>
  <c r="AA20" i="23"/>
  <c r="X19" i="23"/>
  <c r="U19" i="23"/>
  <c r="R19" i="23"/>
  <c r="AA18" i="23"/>
  <c r="AA17" i="23"/>
  <c r="AA16" i="23"/>
  <c r="AA15" i="23"/>
  <c r="AB15" i="23" s="1"/>
  <c r="AA14" i="23"/>
  <c r="AA13" i="23"/>
  <c r="AA12" i="23"/>
  <c r="AB12" i="23" s="1"/>
  <c r="AA11" i="23"/>
  <c r="AB11" i="23" s="1"/>
  <c r="X10" i="23"/>
  <c r="U10" i="23"/>
  <c r="R10" i="23"/>
  <c r="AA9" i="23"/>
  <c r="AA8" i="23"/>
  <c r="AA7" i="23"/>
  <c r="AB7" i="23" s="1"/>
  <c r="AA6" i="23"/>
  <c r="X5" i="23"/>
  <c r="U5" i="23"/>
  <c r="R5" i="23"/>
  <c r="AC18" i="34"/>
  <c r="AD18" i="34"/>
  <c r="AE18" i="34"/>
  <c r="AC19" i="34"/>
  <c r="AD19" i="34"/>
  <c r="AE19" i="34"/>
  <c r="AC21" i="34"/>
  <c r="AD21" i="34"/>
  <c r="AE21" i="34"/>
  <c r="AC22" i="34"/>
  <c r="AD22" i="34"/>
  <c r="AE22" i="34"/>
  <c r="AC23" i="34"/>
  <c r="AD23" i="34"/>
  <c r="AE23" i="34"/>
  <c r="AC24" i="34"/>
  <c r="AD24" i="34"/>
  <c r="AE24" i="34"/>
  <c r="AD17" i="34"/>
  <c r="AC17" i="34"/>
  <c r="AC7" i="34"/>
  <c r="AD7" i="34"/>
  <c r="AE7" i="34"/>
  <c r="AC8" i="34"/>
  <c r="AD8" i="34"/>
  <c r="AE8" i="34"/>
  <c r="AC10" i="34"/>
  <c r="AD10" i="34"/>
  <c r="AE10" i="34"/>
  <c r="AC11" i="34"/>
  <c r="AD11" i="34"/>
  <c r="AE11" i="34"/>
  <c r="AC12" i="34"/>
  <c r="AD12" i="34"/>
  <c r="AE12" i="34"/>
  <c r="AC13" i="34"/>
  <c r="AD13" i="34"/>
  <c r="AE13" i="34"/>
  <c r="AC14" i="34"/>
  <c r="AD14" i="34"/>
  <c r="AE14" i="34"/>
  <c r="AC15" i="34"/>
  <c r="AD15" i="34"/>
  <c r="AE15" i="34"/>
  <c r="AE17" i="34"/>
  <c r="AC12" i="35"/>
  <c r="AD9" i="35"/>
  <c r="AD12" i="38" l="1"/>
  <c r="AE12" i="38"/>
  <c r="AC12" i="38"/>
  <c r="AE9" i="38"/>
  <c r="AD9" i="38"/>
  <c r="AC9" i="38"/>
  <c r="AD8" i="38"/>
  <c r="AC8" i="38"/>
  <c r="AE8" i="38"/>
  <c r="AE7" i="38"/>
  <c r="AD7" i="38"/>
  <c r="AC7" i="38"/>
  <c r="AE18" i="37"/>
  <c r="AC18" i="37"/>
  <c r="AD18" i="37"/>
  <c r="AC24" i="37"/>
  <c r="AD24" i="37"/>
  <c r="AE24" i="37"/>
  <c r="AE20" i="37"/>
  <c r="AD20" i="37"/>
  <c r="AC20" i="37"/>
  <c r="AD7" i="37"/>
  <c r="AC7" i="37"/>
  <c r="AE7" i="37"/>
  <c r="AD15" i="37"/>
  <c r="AC15" i="37"/>
  <c r="AE15" i="37"/>
  <c r="AC7" i="36"/>
  <c r="AD7" i="36"/>
  <c r="AE7" i="36"/>
  <c r="AE26" i="23"/>
  <c r="AD26" i="23"/>
  <c r="AC26" i="23"/>
  <c r="AE28" i="23"/>
  <c r="AD28" i="23"/>
  <c r="AC28" i="23"/>
  <c r="AC22" i="23"/>
  <c r="AE22" i="23"/>
  <c r="AD22" i="23"/>
  <c r="AC30" i="23"/>
  <c r="AE30" i="23"/>
  <c r="AD30" i="23"/>
  <c r="AJ5" i="28" a="1"/>
  <c r="AJ5" i="28" s="1"/>
  <c r="AE24" i="23"/>
  <c r="AD24" i="23"/>
  <c r="AC24" i="23"/>
  <c r="AO5" i="28" a="1"/>
  <c r="AO5" i="28" s="1"/>
  <c r="AD15" i="23"/>
  <c r="AC15" i="23"/>
  <c r="AE15" i="23"/>
  <c r="AC11" i="23"/>
  <c r="AE11" i="23"/>
  <c r="AD11" i="23"/>
  <c r="AE12" i="23"/>
  <c r="AC12" i="23"/>
  <c r="AD12" i="23"/>
  <c r="AD7" i="23"/>
  <c r="AC7" i="23"/>
  <c r="AE7" i="23"/>
  <c r="AB6" i="37"/>
  <c r="AA10" i="38"/>
  <c r="AA5" i="38"/>
  <c r="AB21" i="37"/>
  <c r="AB10" i="37"/>
  <c r="AB17" i="37"/>
  <c r="AB22" i="37"/>
  <c r="AB11" i="37"/>
  <c r="AB8" i="37"/>
  <c r="AB9" i="37"/>
  <c r="AB19" i="37"/>
  <c r="AB23" i="37"/>
  <c r="AE20" i="34"/>
  <c r="AD20" i="34"/>
  <c r="AC20" i="34"/>
  <c r="AD9" i="34"/>
  <c r="AE9" i="34"/>
  <c r="AC9" i="34"/>
  <c r="AC6" i="34"/>
  <c r="B136" i="32" s="1" a="1"/>
  <c r="B136" i="32" s="1"/>
  <c r="AD6" i="34"/>
  <c r="Z75" i="32" a="1"/>
  <c r="Z75" i="32" s="1"/>
  <c r="AJ33" i="32" a="1"/>
  <c r="AJ33" i="32" s="1"/>
  <c r="AE33" i="32" a="1"/>
  <c r="AE33" i="32" s="1"/>
  <c r="AB21" i="23"/>
  <c r="AB18" i="23"/>
  <c r="AB8" i="23"/>
  <c r="AB29" i="23"/>
  <c r="AB23" i="23"/>
  <c r="AB6" i="23"/>
  <c r="AA5" i="23"/>
  <c r="AA16" i="37"/>
  <c r="Z33" i="32" a="1"/>
  <c r="Z33" i="32" s="1"/>
  <c r="AB11" i="38"/>
  <c r="AB6" i="38"/>
  <c r="AB13" i="38"/>
  <c r="AA5" i="37"/>
  <c r="AA5" i="36"/>
  <c r="AO34" i="28" s="1" a="1"/>
  <c r="AO34" i="28" s="1"/>
  <c r="AA33" i="36"/>
  <c r="AA20" i="36"/>
  <c r="AA10" i="23"/>
  <c r="AB9" i="23"/>
  <c r="AB14" i="23"/>
  <c r="AB17" i="23"/>
  <c r="AB25" i="23"/>
  <c r="AB20" i="23"/>
  <c r="AB27" i="23"/>
  <c r="AB13" i="23"/>
  <c r="AB16" i="23"/>
  <c r="AB31" i="23"/>
  <c r="AA19" i="23"/>
  <c r="AC6" i="33"/>
  <c r="AD6" i="33"/>
  <c r="AE11" i="35"/>
  <c r="AC9" i="35"/>
  <c r="AD11" i="35"/>
  <c r="AE8" i="35"/>
  <c r="AC6" i="35"/>
  <c r="AE13" i="35"/>
  <c r="AC11" i="35"/>
  <c r="AD8" i="35"/>
  <c r="AD6" i="35"/>
  <c r="AD13" i="35"/>
  <c r="AC8" i="35"/>
  <c r="AE6" i="35"/>
  <c r="AC13" i="35"/>
  <c r="AE7" i="35"/>
  <c r="AE12" i="35"/>
  <c r="AD7" i="35"/>
  <c r="AD12" i="35"/>
  <c r="AE9" i="35"/>
  <c r="AC7" i="35"/>
  <c r="Z96" i="32" a="1"/>
  <c r="Z96" i="32" s="1"/>
  <c r="AE6" i="34"/>
  <c r="AE6" i="33"/>
  <c r="Q6" i="11"/>
  <c r="Q17" i="11"/>
  <c r="Q6" i="20"/>
  <c r="S16" i="32"/>
  <c r="S17" i="32"/>
  <c r="S18" i="32"/>
  <c r="S19" i="32"/>
  <c r="S20" i="32"/>
  <c r="S21" i="32"/>
  <c r="S22" i="32"/>
  <c r="S23" i="32"/>
  <c r="S24" i="32"/>
  <c r="S25" i="32"/>
  <c r="X7" i="11"/>
  <c r="V7" i="11"/>
  <c r="W7" i="11"/>
  <c r="Y8" i="11"/>
  <c r="V8" i="11"/>
  <c r="W8" i="11"/>
  <c r="Y9" i="11"/>
  <c r="V9" i="11"/>
  <c r="W9" i="11"/>
  <c r="X9" i="11"/>
  <c r="V10" i="11"/>
  <c r="W10" i="11"/>
  <c r="X10" i="11"/>
  <c r="Y10" i="11"/>
  <c r="V11" i="11"/>
  <c r="W11" i="11"/>
  <c r="X11" i="11"/>
  <c r="Y11" i="11"/>
  <c r="Y12" i="11"/>
  <c r="V12" i="11"/>
  <c r="W12" i="11"/>
  <c r="X12" i="11"/>
  <c r="Y13" i="11"/>
  <c r="V13" i="11"/>
  <c r="W13" i="11"/>
  <c r="Y14" i="11"/>
  <c r="V14" i="11"/>
  <c r="W14" i="11"/>
  <c r="X14" i="11"/>
  <c r="X15" i="11"/>
  <c r="Y15" i="11"/>
  <c r="V15" i="11"/>
  <c r="W15" i="11"/>
  <c r="Y16" i="11"/>
  <c r="V16" i="11"/>
  <c r="W16" i="11"/>
  <c r="Y18" i="11"/>
  <c r="V18" i="11"/>
  <c r="W18" i="11"/>
  <c r="Y19" i="11"/>
  <c r="V19" i="11"/>
  <c r="W19" i="11"/>
  <c r="X19" i="11"/>
  <c r="V20" i="11"/>
  <c r="W20" i="11"/>
  <c r="X20" i="11"/>
  <c r="Y20" i="11"/>
  <c r="V21" i="11"/>
  <c r="W21" i="11"/>
  <c r="X21" i="11"/>
  <c r="Y21" i="11"/>
  <c r="Y22" i="11"/>
  <c r="V22" i="11"/>
  <c r="W22" i="11"/>
  <c r="X22" i="11"/>
  <c r="S35" i="28"/>
  <c r="S34" i="28"/>
  <c r="S33" i="28"/>
  <c r="S32" i="28"/>
  <c r="S29" i="28"/>
  <c r="S30" i="28"/>
  <c r="S31" i="28"/>
  <c r="AE13" i="38" l="1"/>
  <c r="AD13" i="38"/>
  <c r="AC13" i="38"/>
  <c r="AC11" i="38"/>
  <c r="AE11" i="38"/>
  <c r="AD11" i="38"/>
  <c r="AD6" i="38"/>
  <c r="AE6" i="38"/>
  <c r="AC6" i="38"/>
  <c r="AD22" i="37"/>
  <c r="AE22" i="37"/>
  <c r="AC22" i="37"/>
  <c r="AC17" i="37"/>
  <c r="AE17" i="37"/>
  <c r="AD17" i="37"/>
  <c r="AD21" i="37"/>
  <c r="AC21" i="37"/>
  <c r="AE21" i="37"/>
  <c r="AC19" i="37"/>
  <c r="AD19" i="37"/>
  <c r="AE19" i="37"/>
  <c r="AC23" i="37"/>
  <c r="AE23" i="37"/>
  <c r="AD23" i="37"/>
  <c r="AC8" i="37"/>
  <c r="AE8" i="37"/>
  <c r="AD8" i="37"/>
  <c r="AJ77" i="28" a="1"/>
  <c r="AJ77" i="28" s="1"/>
  <c r="AE6" i="37"/>
  <c r="AD6" i="37"/>
  <c r="AC6" i="37"/>
  <c r="AC11" i="37"/>
  <c r="AE11" i="37"/>
  <c r="AD11" i="37"/>
  <c r="AE9" i="37"/>
  <c r="AD9" i="37"/>
  <c r="AC9" i="37"/>
  <c r="AC10" i="37"/>
  <c r="AD10" i="37"/>
  <c r="AE10" i="37"/>
  <c r="AD27" i="23"/>
  <c r="AC27" i="23"/>
  <c r="AE27" i="23"/>
  <c r="AE20" i="23"/>
  <c r="AD20" i="23"/>
  <c r="AC20" i="23"/>
  <c r="AD25" i="23"/>
  <c r="AC25" i="23"/>
  <c r="AE25" i="23"/>
  <c r="AE23" i="23"/>
  <c r="AD23" i="23"/>
  <c r="AC23" i="23"/>
  <c r="AE29" i="23"/>
  <c r="AD29" i="23"/>
  <c r="AC29" i="23"/>
  <c r="AE31" i="23"/>
  <c r="AD31" i="23"/>
  <c r="AC31" i="23"/>
  <c r="AE21" i="23"/>
  <c r="AD21" i="23"/>
  <c r="AC21" i="23"/>
  <c r="AD16" i="23"/>
  <c r="AC16" i="23"/>
  <c r="AE16" i="23"/>
  <c r="AD17" i="23"/>
  <c r="AE17" i="23"/>
  <c r="AC17" i="23"/>
  <c r="AD14" i="23"/>
  <c r="AE14" i="23"/>
  <c r="AC14" i="23"/>
  <c r="AE18" i="23"/>
  <c r="AD18" i="23"/>
  <c r="AC18" i="23"/>
  <c r="AE13" i="23"/>
  <c r="AC13" i="23"/>
  <c r="AD13" i="23"/>
  <c r="AC6" i="23"/>
  <c r="AD6" i="23"/>
  <c r="AE6" i="23"/>
  <c r="AE5" i="28" s="1" a="1"/>
  <c r="AE5" i="28" s="1"/>
  <c r="AE8" i="23"/>
  <c r="AC8" i="23"/>
  <c r="AD8" i="23"/>
  <c r="AE9" i="23"/>
  <c r="AD9" i="23"/>
  <c r="AC9" i="23"/>
  <c r="AE99" i="28" a="1"/>
  <c r="AE99" i="28" s="1"/>
  <c r="AJ99" i="28" a="1"/>
  <c r="AJ99" i="28" s="1"/>
  <c r="AO99" i="28" a="1"/>
  <c r="AO99" i="28" s="1"/>
  <c r="AO77" i="28" a="1"/>
  <c r="AO77" i="28" s="1"/>
  <c r="AE77" i="28" a="1"/>
  <c r="AE77" i="28" s="1"/>
  <c r="B179" i="28" a="1"/>
  <c r="B179" i="28" s="1"/>
  <c r="AE34" i="28" a="1"/>
  <c r="AE34" i="28" s="1"/>
  <c r="AJ34" i="28" a="1"/>
  <c r="AJ34" i="28" s="1"/>
  <c r="B157" i="32" a="1"/>
  <c r="B157" i="32" s="1"/>
  <c r="B94" i="32" a="1"/>
  <c r="B94" i="32" s="1"/>
  <c r="B88" i="28" a="1"/>
  <c r="B88" i="28" s="1"/>
  <c r="B116" i="28" a="1"/>
  <c r="B116" i="28" s="1"/>
  <c r="B158" i="28" a="1"/>
  <c r="B158" i="28" s="1"/>
  <c r="Y7" i="11"/>
  <c r="AJ5" i="32" a="1"/>
  <c r="AJ5" i="32" s="1"/>
  <c r="B66" i="32" a="1"/>
  <c r="B66" i="32" s="1"/>
  <c r="X13" i="11"/>
  <c r="X18" i="11"/>
  <c r="X16" i="11"/>
  <c r="X8" i="11"/>
  <c r="B48" i="32" s="1" a="1"/>
  <c r="B48" i="32" s="1"/>
  <c r="S8" i="21"/>
  <c r="S9" i="21"/>
  <c r="T9" i="21" s="1"/>
  <c r="S10" i="21"/>
  <c r="S11" i="21"/>
  <c r="T11" i="21" s="1"/>
  <c r="S12" i="21"/>
  <c r="T12" i="21" s="1"/>
  <c r="S7" i="21"/>
  <c r="T7" i="21" s="1"/>
  <c r="L6" i="21"/>
  <c r="V9" i="3"/>
  <c r="AE5" i="32" l="1" a="1"/>
  <c r="AE5" i="32" s="1"/>
  <c r="Z5" i="32" a="1"/>
  <c r="Z5" i="32" s="1"/>
  <c r="O26" i="32" s="1" a="1"/>
  <c r="S14" i="32"/>
  <c r="S15" i="32"/>
  <c r="S12" i="32"/>
  <c r="S13" i="32"/>
  <c r="T10" i="21"/>
  <c r="T8" i="21"/>
  <c r="O26" i="32" l="1"/>
  <c r="O5" i="32" s="1" a="1"/>
  <c r="S85" i="32"/>
  <c r="S93" i="32"/>
  <c r="S101" i="32"/>
  <c r="S109" i="32"/>
  <c r="S117" i="32"/>
  <c r="S125" i="32"/>
  <c r="S133" i="32"/>
  <c r="S141" i="32"/>
  <c r="S149" i="32"/>
  <c r="S157" i="32"/>
  <c r="S165" i="32"/>
  <c r="S173" i="32"/>
  <c r="S181" i="32"/>
  <c r="S189" i="32"/>
  <c r="S213" i="32"/>
  <c r="S221" i="32"/>
  <c r="S229" i="32"/>
  <c r="S237" i="32"/>
  <c r="S261" i="32"/>
  <c r="S285" i="32"/>
  <c r="S94" i="32"/>
  <c r="S150" i="32"/>
  <c r="S174" i="32"/>
  <c r="S190" i="32"/>
  <c r="S214" i="32"/>
  <c r="S230" i="32"/>
  <c r="S246" i="32"/>
  <c r="S262" i="32"/>
  <c r="S286" i="32"/>
  <c r="S302" i="32"/>
  <c r="S87" i="32"/>
  <c r="S95" i="32"/>
  <c r="S103" i="32"/>
  <c r="S127" i="32"/>
  <c r="S143" i="32"/>
  <c r="S151" i="32"/>
  <c r="S167" i="32"/>
  <c r="S81" i="32"/>
  <c r="S89" i="32"/>
  <c r="S97" i="32"/>
  <c r="S105" i="32"/>
  <c r="S113" i="32"/>
  <c r="S121" i="32"/>
  <c r="S129" i="32"/>
  <c r="S137" i="32"/>
  <c r="S145" i="32"/>
  <c r="S153" i="32"/>
  <c r="S161" i="32"/>
  <c r="S169" i="32"/>
  <c r="S177" i="32"/>
  <c r="S185" i="32"/>
  <c r="S193" i="32"/>
  <c r="S201" i="32"/>
  <c r="S209" i="32"/>
  <c r="S217" i="32"/>
  <c r="S225" i="32"/>
  <c r="S233" i="32"/>
  <c r="S241" i="32"/>
  <c r="S249" i="32"/>
  <c r="S257" i="32"/>
  <c r="S265" i="32"/>
  <c r="S273" i="32"/>
  <c r="S281" i="32"/>
  <c r="S289" i="32"/>
  <c r="S297" i="32"/>
  <c r="S305" i="32"/>
  <c r="S313" i="32"/>
  <c r="S91" i="32"/>
  <c r="S99" i="32"/>
  <c r="S115" i="32"/>
  <c r="S131" i="32"/>
  <c r="S147" i="32"/>
  <c r="S163" i="32"/>
  <c r="S179" i="32"/>
  <c r="S195" i="32"/>
  <c r="S219" i="32"/>
  <c r="S235" i="32"/>
  <c r="S251" i="32"/>
  <c r="S267" i="32"/>
  <c r="S283" i="32"/>
  <c r="S299" i="32"/>
  <c r="S315" i="32"/>
  <c r="S92" i="32"/>
  <c r="S108" i="32"/>
  <c r="S124" i="32"/>
  <c r="S140" i="32"/>
  <c r="S156" i="32"/>
  <c r="S172" i="32"/>
  <c r="S188" i="32"/>
  <c r="S204" i="32"/>
  <c r="S212" i="32"/>
  <c r="S220" i="32"/>
  <c r="S228" i="32"/>
  <c r="S244" i="32"/>
  <c r="S252" i="32"/>
  <c r="S268" i="32"/>
  <c r="S284" i="32"/>
  <c r="S300" i="32"/>
  <c r="S308" i="32"/>
  <c r="S197" i="32"/>
  <c r="S253" i="32"/>
  <c r="S277" i="32"/>
  <c r="S301" i="32"/>
  <c r="S82" i="32"/>
  <c r="S90" i="32"/>
  <c r="S98" i="32"/>
  <c r="S106" i="32"/>
  <c r="S114" i="32"/>
  <c r="S122" i="32"/>
  <c r="S130" i="32"/>
  <c r="S138" i="32"/>
  <c r="S146" i="32"/>
  <c r="S154" i="32"/>
  <c r="S162" i="32"/>
  <c r="S170" i="32"/>
  <c r="S178" i="32"/>
  <c r="S186" i="32"/>
  <c r="S194" i="32"/>
  <c r="S202" i="32"/>
  <c r="S210" i="32"/>
  <c r="S218" i="32"/>
  <c r="S226" i="32"/>
  <c r="S234" i="32"/>
  <c r="S242" i="32"/>
  <c r="S250" i="32"/>
  <c r="S258" i="32"/>
  <c r="S266" i="32"/>
  <c r="S274" i="32"/>
  <c r="S282" i="32"/>
  <c r="S290" i="32"/>
  <c r="S298" i="32"/>
  <c r="S306" i="32"/>
  <c r="S314" i="32"/>
  <c r="S83" i="32"/>
  <c r="S107" i="32"/>
  <c r="S123" i="32"/>
  <c r="S139" i="32"/>
  <c r="S155" i="32"/>
  <c r="S171" i="32"/>
  <c r="S187" i="32"/>
  <c r="S203" i="32"/>
  <c r="S211" i="32"/>
  <c r="S227" i="32"/>
  <c r="S243" i="32"/>
  <c r="S259" i="32"/>
  <c r="S275" i="32"/>
  <c r="S291" i="32"/>
  <c r="S307" i="32"/>
  <c r="S84" i="32"/>
  <c r="S100" i="32"/>
  <c r="S116" i="32"/>
  <c r="S132" i="32"/>
  <c r="S148" i="32"/>
  <c r="S164" i="32"/>
  <c r="S180" i="32"/>
  <c r="S196" i="32"/>
  <c r="S236" i="32"/>
  <c r="S260" i="32"/>
  <c r="S276" i="32"/>
  <c r="S292" i="32"/>
  <c r="S316" i="32"/>
  <c r="S205" i="32"/>
  <c r="S245" i="32"/>
  <c r="S269" i="32"/>
  <c r="S293" i="32"/>
  <c r="S309" i="32"/>
  <c r="S86" i="32"/>
  <c r="S102" i="32"/>
  <c r="S110" i="32"/>
  <c r="S118" i="32"/>
  <c r="S126" i="32"/>
  <c r="S134" i="32"/>
  <c r="S142" i="32"/>
  <c r="S158" i="32"/>
  <c r="S166" i="32"/>
  <c r="S182" i="32"/>
  <c r="S198" i="32"/>
  <c r="S206" i="32"/>
  <c r="S222" i="32"/>
  <c r="S238" i="32"/>
  <c r="S254" i="32"/>
  <c r="S270" i="32"/>
  <c r="S278" i="32"/>
  <c r="S294" i="32"/>
  <c r="S310" i="32"/>
  <c r="S79" i="32"/>
  <c r="S111" i="32"/>
  <c r="S135" i="32"/>
  <c r="S80" i="32"/>
  <c r="S136" i="32"/>
  <c r="S183" i="32"/>
  <c r="S215" i="32"/>
  <c r="S247" i="32"/>
  <c r="S279" i="32"/>
  <c r="S311" i="32"/>
  <c r="S191" i="32"/>
  <c r="S223" i="32"/>
  <c r="S287" i="32"/>
  <c r="S160" i="32"/>
  <c r="S263" i="32"/>
  <c r="S232" i="32"/>
  <c r="S296" i="32"/>
  <c r="S239" i="32"/>
  <c r="S208" i="32"/>
  <c r="S88" i="32"/>
  <c r="S144" i="32"/>
  <c r="S184" i="32"/>
  <c r="S216" i="32"/>
  <c r="S248" i="32"/>
  <c r="S280" i="32"/>
  <c r="S312" i="32"/>
  <c r="S152" i="32"/>
  <c r="S255" i="32"/>
  <c r="S112" i="32"/>
  <c r="S231" i="32"/>
  <c r="S119" i="32"/>
  <c r="S264" i="32"/>
  <c r="S175" i="32"/>
  <c r="S303" i="32"/>
  <c r="S128" i="32"/>
  <c r="S272" i="32"/>
  <c r="S96" i="32"/>
  <c r="S168" i="32"/>
  <c r="S271" i="32"/>
  <c r="S240" i="32"/>
  <c r="S304" i="32"/>
  <c r="S104" i="32"/>
  <c r="S159" i="32"/>
  <c r="S192" i="32"/>
  <c r="S224" i="32"/>
  <c r="S256" i="32"/>
  <c r="S288" i="32"/>
  <c r="S199" i="32"/>
  <c r="S295" i="32"/>
  <c r="S200" i="32"/>
  <c r="S207" i="32"/>
  <c r="S176" i="32"/>
  <c r="S120" i="32"/>
  <c r="S61" i="32"/>
  <c r="S69" i="32"/>
  <c r="S77" i="32"/>
  <c r="S62" i="32"/>
  <c r="S70" i="32"/>
  <c r="S78" i="32"/>
  <c r="S71" i="32"/>
  <c r="S64" i="32"/>
  <c r="S72" i="32"/>
  <c r="S73" i="32"/>
  <c r="S58" i="32"/>
  <c r="S74" i="32"/>
  <c r="S59" i="32"/>
  <c r="S67" i="32"/>
  <c r="S75" i="32"/>
  <c r="S60" i="32"/>
  <c r="S68" i="32"/>
  <c r="S76" i="32"/>
  <c r="S63" i="32"/>
  <c r="S65" i="32"/>
  <c r="S66" i="32"/>
  <c r="S54" i="32"/>
  <c r="S55" i="32"/>
  <c r="S57" i="32"/>
  <c r="S51" i="32"/>
  <c r="S50" i="32"/>
  <c r="S56" i="32"/>
  <c r="S52" i="32"/>
  <c r="S53" i="32"/>
  <c r="S42" i="32"/>
  <c r="S43" i="32"/>
  <c r="S47" i="32"/>
  <c r="S48" i="32"/>
  <c r="S46" i="32"/>
  <c r="S44" i="32"/>
  <c r="S49" i="32"/>
  <c r="S45" i="32"/>
  <c r="S41" i="32"/>
  <c r="S40" i="32"/>
  <c r="S39" i="32"/>
  <c r="S36" i="32"/>
  <c r="S37" i="32"/>
  <c r="S38" i="32"/>
  <c r="S28" i="32"/>
  <c r="S29" i="32"/>
  <c r="S32" i="32"/>
  <c r="S34" i="32"/>
  <c r="S31" i="32"/>
  <c r="S30" i="32"/>
  <c r="S33" i="32"/>
  <c r="S27" i="32"/>
  <c r="S35" i="32"/>
  <c r="S7" i="32" l="1"/>
  <c r="S11" i="32"/>
  <c r="S26" i="32"/>
  <c r="S9" i="32"/>
  <c r="O5" i="32"/>
  <c r="S6" i="32"/>
  <c r="S8" i="32"/>
  <c r="S10" i="32"/>
  <c r="I6" i="21"/>
  <c r="I5" i="32" l="1" a="1"/>
  <c r="I5" i="32" s="1"/>
  <c r="L14" i="9" s="1" a="1"/>
  <c r="L14" i="9" s="1"/>
  <c r="S5" i="32"/>
  <c r="O5" i="28" a="1"/>
  <c r="O5" i="28" s="1"/>
  <c r="T5" i="28" a="1"/>
  <c r="T5" i="28" s="1"/>
  <c r="Q6" i="3"/>
  <c r="K5" i="22"/>
  <c r="K10" i="22"/>
  <c r="Q17" i="20"/>
  <c r="Q6" i="16"/>
  <c r="Q20" i="16"/>
  <c r="Q17" i="16"/>
  <c r="Q19" i="3"/>
  <c r="Q16" i="3"/>
  <c r="Q11" i="3"/>
  <c r="U9" i="21" l="1"/>
  <c r="U8" i="21"/>
  <c r="U11" i="21"/>
  <c r="U10" i="21"/>
  <c r="U12" i="21"/>
  <c r="Y16" i="20"/>
  <c r="Y14" i="20"/>
  <c r="Y10" i="20"/>
  <c r="Y8" i="20"/>
  <c r="X7" i="20"/>
  <c r="W7" i="20"/>
  <c r="W16" i="20"/>
  <c r="V16" i="20"/>
  <c r="V15" i="20"/>
  <c r="X14" i="20"/>
  <c r="W14" i="20"/>
  <c r="V14" i="20"/>
  <c r="W13" i="20"/>
  <c r="V13" i="20"/>
  <c r="W12" i="20"/>
  <c r="V12" i="20"/>
  <c r="V11" i="20"/>
  <c r="W10" i="20"/>
  <c r="V10" i="20"/>
  <c r="V9" i="20"/>
  <c r="S18" i="22"/>
  <c r="R18" i="22"/>
  <c r="Q18" i="22"/>
  <c r="P18" i="22"/>
  <c r="S17" i="22"/>
  <c r="R17" i="22"/>
  <c r="Q17" i="22"/>
  <c r="P17" i="22"/>
  <c r="S16" i="22"/>
  <c r="R16" i="22"/>
  <c r="Q16" i="22"/>
  <c r="P16" i="22"/>
  <c r="S15" i="22"/>
  <c r="R15" i="22"/>
  <c r="Q15" i="22"/>
  <c r="P15" i="22"/>
  <c r="S14" i="22"/>
  <c r="R14" i="22"/>
  <c r="Q14" i="22"/>
  <c r="P14" i="22"/>
  <c r="S13" i="22"/>
  <c r="R13" i="22"/>
  <c r="Q13" i="22"/>
  <c r="P13" i="22"/>
  <c r="S12" i="22"/>
  <c r="R12" i="22"/>
  <c r="Q12" i="22"/>
  <c r="P12" i="22"/>
  <c r="S11" i="22"/>
  <c r="R11" i="22"/>
  <c r="Q11" i="22"/>
  <c r="P11" i="22"/>
  <c r="S7" i="22"/>
  <c r="R7" i="22"/>
  <c r="Q7" i="22"/>
  <c r="P7" i="22"/>
  <c r="S6" i="22"/>
  <c r="R6" i="22"/>
  <c r="Q6" i="22"/>
  <c r="P6" i="22"/>
  <c r="W22" i="20"/>
  <c r="V22" i="20"/>
  <c r="W21" i="20"/>
  <c r="V21" i="20"/>
  <c r="V20" i="20"/>
  <c r="V19" i="20"/>
  <c r="Y18" i="20"/>
  <c r="X18" i="20"/>
  <c r="W18" i="20"/>
  <c r="V18" i="20"/>
  <c r="W8" i="20"/>
  <c r="V8" i="20"/>
  <c r="V7" i="20"/>
  <c r="V23" i="16"/>
  <c r="W23" i="16"/>
  <c r="V22" i="16"/>
  <c r="W22" i="16"/>
  <c r="V21" i="16"/>
  <c r="W21" i="16"/>
  <c r="V19" i="16"/>
  <c r="W19" i="16"/>
  <c r="V18" i="16"/>
  <c r="W18" i="16"/>
  <c r="B74" i="28" l="1" a="1"/>
  <c r="B74" i="28" s="1"/>
  <c r="B78" i="28" a="1"/>
  <c r="B78" i="28" s="1"/>
  <c r="Y5" i="28" a="1"/>
  <c r="Y5" i="28" s="1"/>
  <c r="O36" i="28" s="1" a="1"/>
  <c r="Y7" i="20"/>
  <c r="B48" i="28" a="1"/>
  <c r="B48" i="28" s="1"/>
  <c r="S28" i="28"/>
  <c r="S27" i="28"/>
  <c r="S26" i="28"/>
  <c r="W10" i="21"/>
  <c r="V10" i="21"/>
  <c r="W9" i="21"/>
  <c r="V9" i="21"/>
  <c r="W11" i="21"/>
  <c r="V11" i="21"/>
  <c r="U7" i="21"/>
  <c r="W8" i="21"/>
  <c r="V8" i="21"/>
  <c r="V12" i="21"/>
  <c r="Y22" i="20"/>
  <c r="X22" i="20"/>
  <c r="Y21" i="20"/>
  <c r="X21" i="20"/>
  <c r="Y20" i="20"/>
  <c r="X20" i="20"/>
  <c r="W20" i="20"/>
  <c r="X19" i="20"/>
  <c r="Y19" i="20"/>
  <c r="W19" i="20"/>
  <c r="X16" i="20"/>
  <c r="Y15" i="20"/>
  <c r="X15" i="20"/>
  <c r="W15" i="20"/>
  <c r="Y13" i="20"/>
  <c r="X13" i="20"/>
  <c r="Y12" i="20"/>
  <c r="X12" i="20"/>
  <c r="X11" i="20"/>
  <c r="Y11" i="20"/>
  <c r="W11" i="20"/>
  <c r="X10" i="20"/>
  <c r="W9" i="20"/>
  <c r="Y9" i="20"/>
  <c r="X9" i="20"/>
  <c r="X8" i="20"/>
  <c r="X23" i="16"/>
  <c r="X19" i="16"/>
  <c r="S107" i="28" l="1"/>
  <c r="S115" i="28"/>
  <c r="S123" i="28"/>
  <c r="S131" i="28"/>
  <c r="S139" i="28"/>
  <c r="S147" i="28"/>
  <c r="S155" i="28"/>
  <c r="S163" i="28"/>
  <c r="S171" i="28"/>
  <c r="S179" i="28"/>
  <c r="S187" i="28"/>
  <c r="S195" i="28"/>
  <c r="S203" i="28"/>
  <c r="S211" i="28"/>
  <c r="S251" i="28"/>
  <c r="S148" i="28"/>
  <c r="S180" i="28"/>
  <c r="S228" i="28"/>
  <c r="S125" i="28"/>
  <c r="S165" i="28"/>
  <c r="S213" i="28"/>
  <c r="S108" i="28"/>
  <c r="S253" i="28"/>
  <c r="S109" i="28"/>
  <c r="S157" i="28"/>
  <c r="S205" i="28"/>
  <c r="S110" i="28"/>
  <c r="S118" i="28"/>
  <c r="S126" i="28"/>
  <c r="S134" i="28"/>
  <c r="S142" i="28"/>
  <c r="S150" i="28"/>
  <c r="S158" i="28"/>
  <c r="S166" i="28"/>
  <c r="S174" i="28"/>
  <c r="S182" i="28"/>
  <c r="S190" i="28"/>
  <c r="S198" i="28"/>
  <c r="S206" i="28"/>
  <c r="S214" i="28"/>
  <c r="S222" i="28"/>
  <c r="S230" i="28"/>
  <c r="S238" i="28"/>
  <c r="S246" i="28"/>
  <c r="S254" i="28"/>
  <c r="S120" i="28"/>
  <c r="S144" i="28"/>
  <c r="S160" i="28"/>
  <c r="S176" i="28"/>
  <c r="S192" i="28"/>
  <c r="S208" i="28"/>
  <c r="S224" i="28"/>
  <c r="S240" i="28"/>
  <c r="S122" i="28"/>
  <c r="S146" i="28"/>
  <c r="S170" i="28"/>
  <c r="S202" i="28"/>
  <c r="S210" i="28"/>
  <c r="S242" i="28"/>
  <c r="S219" i="28"/>
  <c r="S140" i="28"/>
  <c r="S164" i="28"/>
  <c r="S196" i="28"/>
  <c r="S236" i="28"/>
  <c r="S133" i="28"/>
  <c r="S173" i="28"/>
  <c r="S229" i="28"/>
  <c r="S103" i="28"/>
  <c r="S111" i="28"/>
  <c r="S119" i="28"/>
  <c r="S127" i="28"/>
  <c r="S135" i="28"/>
  <c r="S143" i="28"/>
  <c r="S151" i="28"/>
  <c r="S159" i="28"/>
  <c r="S167" i="28"/>
  <c r="S175" i="28"/>
  <c r="S183" i="28"/>
  <c r="S191" i="28"/>
  <c r="S199" i="28"/>
  <c r="S207" i="28"/>
  <c r="S215" i="28"/>
  <c r="S223" i="28"/>
  <c r="S231" i="28"/>
  <c r="S239" i="28"/>
  <c r="S247" i="28"/>
  <c r="S255" i="28"/>
  <c r="S112" i="28"/>
  <c r="S128" i="28"/>
  <c r="S136" i="28"/>
  <c r="S152" i="28"/>
  <c r="S168" i="28"/>
  <c r="S184" i="28"/>
  <c r="S200" i="28"/>
  <c r="S216" i="28"/>
  <c r="S232" i="28"/>
  <c r="S248" i="28"/>
  <c r="S138" i="28"/>
  <c r="S178" i="28"/>
  <c r="S218" i="28"/>
  <c r="S250" i="28"/>
  <c r="S243" i="28"/>
  <c r="S132" i="28"/>
  <c r="S188" i="28"/>
  <c r="S220" i="28"/>
  <c r="S141" i="28"/>
  <c r="S189" i="28"/>
  <c r="S221" i="28"/>
  <c r="S104" i="28"/>
  <c r="S114" i="28"/>
  <c r="S154" i="28"/>
  <c r="S186" i="28"/>
  <c r="S226" i="28"/>
  <c r="S227" i="28"/>
  <c r="S116" i="28"/>
  <c r="S156" i="28"/>
  <c r="S212" i="28"/>
  <c r="S252" i="28"/>
  <c r="S149" i="28"/>
  <c r="S197" i="28"/>
  <c r="S237" i="28"/>
  <c r="S105" i="28"/>
  <c r="S113" i="28"/>
  <c r="S121" i="28"/>
  <c r="S129" i="28"/>
  <c r="S137" i="28"/>
  <c r="S145" i="28"/>
  <c r="S153" i="28"/>
  <c r="S161" i="28"/>
  <c r="S169" i="28"/>
  <c r="S177" i="28"/>
  <c r="S185" i="28"/>
  <c r="S193" i="28"/>
  <c r="S201" i="28"/>
  <c r="S209" i="28"/>
  <c r="S217" i="28"/>
  <c r="S225" i="28"/>
  <c r="S233" i="28"/>
  <c r="S241" i="28"/>
  <c r="S249" i="28"/>
  <c r="S106" i="28"/>
  <c r="S130" i="28"/>
  <c r="S162" i="28"/>
  <c r="S194" i="28"/>
  <c r="S234" i="28"/>
  <c r="S235" i="28"/>
  <c r="S124" i="28"/>
  <c r="S172" i="28"/>
  <c r="S204" i="28"/>
  <c r="S244" i="28"/>
  <c r="S117" i="28"/>
  <c r="S181" i="28"/>
  <c r="S245" i="28"/>
  <c r="S86" i="28"/>
  <c r="S94" i="28"/>
  <c r="S102" i="28"/>
  <c r="S89" i="28"/>
  <c r="S79" i="28"/>
  <c r="S87" i="28"/>
  <c r="S95" i="28"/>
  <c r="S98" i="28"/>
  <c r="S80" i="28"/>
  <c r="S88" i="28"/>
  <c r="S96" i="28"/>
  <c r="S97" i="28"/>
  <c r="S99" i="28"/>
  <c r="S85" i="28"/>
  <c r="S81" i="28"/>
  <c r="S93" i="28"/>
  <c r="S82" i="28"/>
  <c r="S90" i="28"/>
  <c r="S91" i="28"/>
  <c r="S83" i="28"/>
  <c r="S84" i="28"/>
  <c r="S92" i="28"/>
  <c r="S100" i="28"/>
  <c r="S101" i="28"/>
  <c r="S76" i="28"/>
  <c r="S70" i="28"/>
  <c r="S78" i="28"/>
  <c r="S71" i="28"/>
  <c r="S72" i="28"/>
  <c r="S73" i="28"/>
  <c r="S75" i="28"/>
  <c r="S77" i="28"/>
  <c r="S74" i="28"/>
  <c r="S68" i="28"/>
  <c r="S56" i="28"/>
  <c r="S57" i="28"/>
  <c r="S52" i="28"/>
  <c r="S62" i="28"/>
  <c r="S54" i="28"/>
  <c r="S65" i="28"/>
  <c r="S64" i="28"/>
  <c r="S61" i="28"/>
  <c r="S66" i="28"/>
  <c r="S60" i="28"/>
  <c r="S59" i="28"/>
  <c r="S67" i="28"/>
  <c r="S69" i="28"/>
  <c r="S58" i="28"/>
  <c r="S53" i="28"/>
  <c r="S55" i="28"/>
  <c r="S63" i="28"/>
  <c r="S48" i="28"/>
  <c r="S50" i="28"/>
  <c r="S51" i="28"/>
  <c r="S49" i="28"/>
  <c r="S46" i="28"/>
  <c r="S47" i="28"/>
  <c r="S42" i="28"/>
  <c r="S45" i="28"/>
  <c r="S43" i="28"/>
  <c r="S44" i="28"/>
  <c r="S39" i="28"/>
  <c r="S41" i="28"/>
  <c r="S40" i="28"/>
  <c r="S38" i="28"/>
  <c r="O36" i="28"/>
  <c r="O15" i="28" s="1" a="1"/>
  <c r="S20" i="28" s="1"/>
  <c r="S37" i="28"/>
  <c r="S23" i="28"/>
  <c r="S24" i="28"/>
  <c r="S22" i="28"/>
  <c r="S25" i="28"/>
  <c r="V7" i="21"/>
  <c r="W12" i="21"/>
  <c r="Y19" i="16"/>
  <c r="Y23" i="16"/>
  <c r="X22" i="16"/>
  <c r="Y22" i="16"/>
  <c r="Y21" i="16"/>
  <c r="X21" i="16"/>
  <c r="X18" i="16"/>
  <c r="Y18" i="16"/>
  <c r="S21" i="28" l="1"/>
  <c r="O15" i="28"/>
  <c r="S19" i="28"/>
  <c r="S18" i="28"/>
  <c r="S36" i="28"/>
  <c r="S17" i="28"/>
  <c r="S16" i="28"/>
  <c r="W7" i="21"/>
  <c r="B66" i="28" s="1" a="1"/>
  <c r="B66" i="28" s="1"/>
  <c r="Y16" i="16"/>
  <c r="X16" i="16"/>
  <c r="W16" i="16"/>
  <c r="V16" i="16"/>
  <c r="Y15" i="16"/>
  <c r="X15" i="16"/>
  <c r="W15" i="16"/>
  <c r="V15" i="16"/>
  <c r="Y14" i="16"/>
  <c r="X14" i="16"/>
  <c r="W14" i="16"/>
  <c r="V14" i="16"/>
  <c r="Y13" i="16"/>
  <c r="X13" i="16"/>
  <c r="W13" i="16"/>
  <c r="V13" i="16"/>
  <c r="Y12" i="16"/>
  <c r="X12" i="16"/>
  <c r="W12" i="16"/>
  <c r="V12" i="16"/>
  <c r="Y11" i="16"/>
  <c r="X11" i="16"/>
  <c r="W11" i="16"/>
  <c r="V11" i="16"/>
  <c r="Y10" i="16"/>
  <c r="X10" i="16"/>
  <c r="W10" i="16"/>
  <c r="V10" i="16"/>
  <c r="Y9" i="16"/>
  <c r="X9" i="16"/>
  <c r="W9" i="16"/>
  <c r="V9" i="16"/>
  <c r="Y8" i="16"/>
  <c r="X8" i="16"/>
  <c r="W8" i="16"/>
  <c r="V8" i="16"/>
  <c r="Y7" i="16"/>
  <c r="X7" i="16"/>
  <c r="W7" i="16"/>
  <c r="V7" i="16"/>
  <c r="S15" i="28" l="1"/>
  <c r="I5" i="28" a="1"/>
  <c r="I5" i="28" s="1"/>
  <c r="L14" i="30" s="1" a="1"/>
  <c r="L14" i="30" s="1"/>
  <c r="B29" i="28" a="1"/>
  <c r="V20" i="3"/>
  <c r="W20" i="3"/>
  <c r="V18" i="3"/>
  <c r="W18" i="3"/>
  <c r="V17" i="3"/>
  <c r="V15" i="3"/>
  <c r="V14" i="3"/>
  <c r="V13" i="3"/>
  <c r="X13" i="3"/>
  <c r="W13" i="3"/>
  <c r="V12" i="3"/>
  <c r="W12" i="3"/>
  <c r="V10" i="3"/>
  <c r="W9" i="3"/>
  <c r="V7" i="3"/>
  <c r="W7" i="3"/>
  <c r="V20" i="2"/>
  <c r="W20" i="2"/>
  <c r="V18" i="2"/>
  <c r="W18" i="2"/>
  <c r="V17" i="2"/>
  <c r="W17" i="2"/>
  <c r="V15" i="2"/>
  <c r="V14" i="2"/>
  <c r="W14" i="2"/>
  <c r="V13" i="2"/>
  <c r="V12" i="2"/>
  <c r="X12" i="2"/>
  <c r="V10" i="2"/>
  <c r="V9" i="2"/>
  <c r="W9" i="2"/>
  <c r="V7" i="2"/>
  <c r="W7" i="2"/>
  <c r="B29" i="28" l="1"/>
  <c r="W14" i="3"/>
  <c r="W10" i="3"/>
  <c r="W15" i="3"/>
  <c r="W17" i="3"/>
  <c r="Y15" i="3"/>
  <c r="X15" i="3"/>
  <c r="Y17" i="3"/>
  <c r="X17" i="3"/>
  <c r="X14" i="3"/>
  <c r="Y14" i="3"/>
  <c r="Y13" i="3"/>
  <c r="W12" i="2"/>
  <c r="Y15" i="2"/>
  <c r="X15" i="2"/>
  <c r="W15" i="2"/>
  <c r="W13" i="2"/>
  <c r="X10" i="2"/>
  <c r="Y10" i="2"/>
  <c r="Y13" i="2"/>
  <c r="X13" i="2"/>
  <c r="Y12" i="2"/>
  <c r="W10" i="2"/>
  <c r="Y7" i="3" l="1"/>
  <c r="X7" i="3"/>
  <c r="Y18" i="3"/>
  <c r="X18" i="3"/>
  <c r="X20" i="3"/>
  <c r="Y20" i="3"/>
  <c r="X9" i="3"/>
  <c r="Y9" i="3"/>
  <c r="X10" i="3"/>
  <c r="Y12" i="3"/>
  <c r="X12" i="3"/>
  <c r="Y14" i="2"/>
  <c r="X14" i="2"/>
  <c r="X20" i="2"/>
  <c r="Y20" i="2"/>
  <c r="X18" i="2"/>
  <c r="Y18" i="2"/>
  <c r="Y17" i="2"/>
  <c r="X17" i="2"/>
  <c r="X9" i="2"/>
  <c r="Y9" i="2"/>
  <c r="X7" i="2"/>
  <c r="Y7" i="2"/>
  <c r="B4" i="32" l="1" a="1"/>
  <c r="B4" i="28" a="1"/>
  <c r="Y10" i="3"/>
  <c r="E16" i="9" l="1" a="1"/>
  <c r="E16" i="9" s="1"/>
  <c r="E16" i="30" a="1"/>
  <c r="E16" i="30" s="1"/>
  <c r="B4" i="32"/>
  <c r="B4" i="28"/>
  <c r="H13" i="9" l="1"/>
  <c r="G13" i="9"/>
  <c r="I13" i="9"/>
  <c r="J13" i="9"/>
  <c r="F13" i="30"/>
  <c r="F13" i="9"/>
  <c r="J13" i="30"/>
  <c r="G13" i="30"/>
  <c r="I13" i="30"/>
  <c r="H13"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<sst xmlns="http://schemas.openxmlformats.org/spreadsheetml/2006/main" count="3295" uniqueCount="930">
  <si>
    <t>NEC Products and Services Order Form 2024 - 2025</t>
  </si>
  <si>
    <t>Select the closest applicable option below to see the products most suited to your space:</t>
  </si>
  <si>
    <t>For advice on any of our products and services, or to enquire about anything not listed here, please get in touch:</t>
  </si>
  <si>
    <t>Phone: +44 (0) 121 767 3253</t>
  </si>
  <si>
    <t>Shell Scheme</t>
  </si>
  <si>
    <t>Stand out from the crowd!</t>
  </si>
  <si>
    <t>Home</t>
  </si>
  <si>
    <t>Important Information</t>
  </si>
  <si>
    <t>Important information</t>
  </si>
  <si>
    <t>Advance Price</t>
  </si>
  <si>
    <t>Standard Price</t>
  </si>
  <si>
    <t>Late Price</t>
  </si>
  <si>
    <t>Your contact details</t>
  </si>
  <si>
    <t>On-site Price</t>
  </si>
  <si>
    <t>Orders fully paid for from the start of build will be surcharged 30% higher than the Late Price</t>
  </si>
  <si>
    <t>Order summary</t>
  </si>
  <si>
    <t>Stand Plan</t>
  </si>
  <si>
    <t>Terms and Conditions</t>
  </si>
  <si>
    <t>Date &amp; Time</t>
  </si>
  <si>
    <t>Some products require date/time selection for delivery, whilst others are booked on an hourly basis. It is essential that you provide this information in the boxes provided.</t>
  </si>
  <si>
    <t>Prices shown are exclusive of VAT.</t>
  </si>
  <si>
    <t>Current products and prices are subject to availability and may change at any time.</t>
  </si>
  <si>
    <t xml:space="preserve">6 Steps to ordering </t>
  </si>
  <si>
    <t>*The first access day for the build-up may be earlier than your own stand’s access. Please contact our team if you wish to confirm when the start of build begins.</t>
  </si>
  <si>
    <t>2. Provide your details</t>
  </si>
  <si>
    <t>3. Check your summary</t>
  </si>
  <si>
    <t>4. Read the T's &amp; C's</t>
  </si>
  <si>
    <t>5. Send your form to us</t>
  </si>
  <si>
    <t>Enjoy your event!</t>
  </si>
  <si>
    <t>+44 (0) 121 767 3253</t>
  </si>
  <si>
    <t>Item</t>
  </si>
  <si>
    <t>Description</t>
  </si>
  <si>
    <t>Quantity</t>
  </si>
  <si>
    <t>Advance</t>
  </si>
  <si>
    <t>Standard</t>
  </si>
  <si>
    <t>Late</t>
  </si>
  <si>
    <t>On-site</t>
  </si>
  <si>
    <t>Hardwired Broadband Internet</t>
  </si>
  <si>
    <t>5Mbps Broadband internet</t>
  </si>
  <si>
    <t>Dependable connection, speeds suitable for web browsing and email</t>
  </si>
  <si>
    <t>10Mbps Broadband internet</t>
  </si>
  <si>
    <t>High latency connection, perfect for basic streaming</t>
  </si>
  <si>
    <t>20Mbps Broadband internet</t>
  </si>
  <si>
    <t>High latency, high bandwidth, high performance</t>
  </si>
  <si>
    <t>30Mbps Broadband internet</t>
  </si>
  <si>
    <t>Fast and dependable, for the smoothest performance</t>
  </si>
  <si>
    <t>Telephone lines</t>
  </si>
  <si>
    <t>Phone line and handset package</t>
  </si>
  <si>
    <t>The complete package, connected and ready before you arrive</t>
  </si>
  <si>
    <t>Telephone line only</t>
  </si>
  <si>
    <t>Bring your own handset - uses an RJ11 connector</t>
  </si>
  <si>
    <t>Network Equipment</t>
  </si>
  <si>
    <t>8 Port switch</t>
  </si>
  <si>
    <t>Plug-and-play, expand your network to multiple devices instantly</t>
  </si>
  <si>
    <t>Event name:</t>
  </si>
  <si>
    <t>Company Information</t>
  </si>
  <si>
    <t>If you are ordering on behalf of an Exhibitor, please provide details of YOUR company.</t>
  </si>
  <si>
    <t>Hall number:</t>
  </si>
  <si>
    <t>Stand number:</t>
  </si>
  <si>
    <t>Stand name:</t>
  </si>
  <si>
    <t>Company address line 1:</t>
  </si>
  <si>
    <t>Company address line 2:</t>
  </si>
  <si>
    <t>City:</t>
  </si>
  <si>
    <t>County/State:</t>
  </si>
  <si>
    <t>Postcode/Zip:</t>
  </si>
  <si>
    <t>Country:</t>
  </si>
  <si>
    <t>Company main telephone:</t>
  </si>
  <si>
    <t>Company tax number:</t>
  </si>
  <si>
    <t>Order contact details</t>
  </si>
  <si>
    <t>We will use these details if we need to clarify any information related to your order before the event starts</t>
  </si>
  <si>
    <t>Order contact first name:</t>
  </si>
  <si>
    <t>Order contact last name:</t>
  </si>
  <si>
    <t>Order contact email:</t>
  </si>
  <si>
    <t>Order contact telephone number:</t>
  </si>
  <si>
    <t>Position in company:</t>
  </si>
  <si>
    <t>Onsite contact details</t>
  </si>
  <si>
    <t>For all queries and communications during the event</t>
  </si>
  <si>
    <t>Name:</t>
  </si>
  <si>
    <t>Telephone number:</t>
  </si>
  <si>
    <t>The NEC Group would like to contact you to provide details of our services, products, events or offers that we feel may be of interest to you. 
If you would prefer not to receive these emails, please tick the box below, or click "unsubscribe" in any of our emails.</t>
  </si>
  <si>
    <t>1. Select your products</t>
  </si>
  <si>
    <t>Do not contact me with marketing information:</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</si>
  <si>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</si>
  <si>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below:</t>
  </si>
  <si>
    <t>Full name:</t>
  </si>
  <si>
    <t>Date:</t>
  </si>
  <si>
    <t>Total Cost Summary</t>
  </si>
  <si>
    <t>Itemised summary</t>
  </si>
  <si>
    <t>NEC Supply of Services Terms &amp; Conditions</t>
  </si>
  <si>
    <t>Space Only</t>
  </si>
  <si>
    <t xml:space="preserve">Water &amp; Waste supply </t>
  </si>
  <si>
    <t>Single Sink &amp; Heater Package</t>
  </si>
  <si>
    <t>Double Sink &amp; Industrial Boiler</t>
  </si>
  <si>
    <t>Water supply only</t>
  </si>
  <si>
    <t>Waste supply only</t>
  </si>
  <si>
    <t>Compressed Air connection</t>
  </si>
  <si>
    <t>Additional Compressed Air connection</t>
  </si>
  <si>
    <t>within 1m of original connection</t>
  </si>
  <si>
    <t>Natural Gas connection</t>
  </si>
  <si>
    <t>Additional Gas connection</t>
  </si>
  <si>
    <t>Gas Test</t>
  </si>
  <si>
    <t>Essential Information required for Compressed Air only</t>
  </si>
  <si>
    <t>Name of On-Site Engineer:</t>
  </si>
  <si>
    <t>Contact Number:</t>
  </si>
  <si>
    <t>Required volume (litres per min):</t>
  </si>
  <si>
    <t>6mm</t>
  </si>
  <si>
    <t>8mm</t>
  </si>
  <si>
    <t>10mm</t>
  </si>
  <si>
    <t>12mm</t>
  </si>
  <si>
    <t>Type of connection required:</t>
  </si>
  <si>
    <t>Pushfit</t>
  </si>
  <si>
    <t>Hosetail</t>
  </si>
  <si>
    <t>Will you be making your own connections?:</t>
  </si>
  <si>
    <t>Yes</t>
  </si>
  <si>
    <t>No</t>
  </si>
  <si>
    <t>If not, how many connections/postions on the stand will be required?:</t>
  </si>
  <si>
    <t>Fire Extinguishers</t>
  </si>
  <si>
    <t>Water</t>
  </si>
  <si>
    <t>For use on Class A materials (Wood, Paper, Textiles)</t>
  </si>
  <si>
    <t>AFFF (Foam)</t>
  </si>
  <si>
    <t>For use on Class A &amp; Class B materials (flammable liquids)</t>
  </si>
  <si>
    <t>Dry Powder</t>
  </si>
  <si>
    <t>For use on Class A, Class B &amp; Class C materials (Gasses and Live Electrical)</t>
  </si>
  <si>
    <t>Small CO2 (2kg)</t>
  </si>
  <si>
    <t>For use on Live Electrical Equipment</t>
  </si>
  <si>
    <t>Large CO2 (5kg)</t>
  </si>
  <si>
    <t>Wet Chemical</t>
  </si>
  <si>
    <t>For use on Class A &amp; Class F materials (Cooking Oils)</t>
  </si>
  <si>
    <t>Fire Blanket</t>
  </si>
  <si>
    <t>For use in cooking areas</t>
  </si>
  <si>
    <t>Single Plastic Fire Point</t>
  </si>
  <si>
    <t>For easy display, storage and access of extinguisher</t>
  </si>
  <si>
    <t>Double Plastic Fire Point</t>
  </si>
  <si>
    <t>For easy display, storage and access of extinguishers</t>
  </si>
  <si>
    <t>Double Mobile Fire Point</t>
  </si>
  <si>
    <t>Barriers and Fencing</t>
  </si>
  <si>
    <t>Crowd Control Barrier ORGS</t>
  </si>
  <si>
    <t>Interlocking metal W 2.5m x H 1m</t>
  </si>
  <si>
    <t>Wheeled Crowd Control Barrier ORGS</t>
  </si>
  <si>
    <t>Interlocking metal with wheels W 2.5m x H 1m</t>
  </si>
  <si>
    <t>Installation of Crowd Control Barrier</t>
  </si>
  <si>
    <t>Charged per barrier to be positioned</t>
  </si>
  <si>
    <t>Tensator Barrier (min order of 2)</t>
  </si>
  <si>
    <t>Posts with retractable ribbon W 1.8m (max) x H 0.95m</t>
  </si>
  <si>
    <t>Ropes &amp; Posts (min order of 2)</t>
  </si>
  <si>
    <t>Posts connected by ribbon W 1.5m (rope length) x H 1m</t>
  </si>
  <si>
    <t>Floor Fixing</t>
  </si>
  <si>
    <t>Date</t>
  </si>
  <si>
    <t xml:space="preserve">Cleaning of upper floor - over 30m2 </t>
  </si>
  <si>
    <t>Production Waste**</t>
  </si>
  <si>
    <t>Production Waste Bag</t>
  </si>
  <si>
    <t>120 litre food waste bin</t>
  </si>
  <si>
    <t>120 litre glass bin</t>
  </si>
  <si>
    <t>120 litre wheelie bin</t>
  </si>
  <si>
    <t>120 litre raw meat waste bin</t>
  </si>
  <si>
    <t>1200 litre euro waste bin</t>
  </si>
  <si>
    <t>120 litre lockable bin</t>
  </si>
  <si>
    <t>5 litre clinical waste bin</t>
  </si>
  <si>
    <t>* 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</si>
  <si>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t>** Container hire and waste disposal. Larger skips are available on request. Some items will require a Waste Transfer note to be completed on site prior to collection.
Please note, all bins are charged per empty.</t>
  </si>
  <si>
    <t>Wine &amp; Sparkling Wine</t>
  </si>
  <si>
    <t>Soft Drinks</t>
  </si>
  <si>
    <t>Pepsi x 12</t>
  </si>
  <si>
    <t>500ml. 220kcal per botttle</t>
  </si>
  <si>
    <t>Pepsi x 24</t>
  </si>
  <si>
    <t>Pepsi Max x 12</t>
  </si>
  <si>
    <t>500ml. 2kcal per bottle</t>
  </si>
  <si>
    <t>Pepsi Max x 24</t>
  </si>
  <si>
    <t>5 litre flask of black tea</t>
  </si>
  <si>
    <t>5 litre flask of black coffee</t>
  </si>
  <si>
    <t>5 litre flask of hot water</t>
  </si>
  <si>
    <t>Fresh milk 2 litres</t>
  </si>
  <si>
    <t>UHT milk jiggers x 120</t>
  </si>
  <si>
    <t>Nespresso capsules x 20</t>
  </si>
  <si>
    <t>Room temperature without optional 70w power (not included)</t>
  </si>
  <si>
    <t>Water cooler cups x 100</t>
  </si>
  <si>
    <t>9kg bag of ice</t>
  </si>
  <si>
    <t>Snacks</t>
  </si>
  <si>
    <t>Assorted crisps 6 x 40g</t>
  </si>
  <si>
    <t>Mini cheddars 6 x 50g</t>
  </si>
  <si>
    <t>Cold drink glasses x 50</t>
  </si>
  <si>
    <t>Hot drinks cups x 25</t>
  </si>
  <si>
    <t>White serviettes x 125</t>
  </si>
  <si>
    <t>Wooden stirrers x 1000</t>
  </si>
  <si>
    <t>Feed the Troops Package</t>
  </si>
  <si>
    <t>Hygiene &amp; Cleaning</t>
  </si>
  <si>
    <t>Blue paper roll</t>
  </si>
  <si>
    <t>Multi-surface cleaner</t>
  </si>
  <si>
    <t>Wipe cloths x 6</t>
  </si>
  <si>
    <t>Refuse sacks x 10</t>
  </si>
  <si>
    <t>Hygiene Packages</t>
  </si>
  <si>
    <t>Hygiene Package #1</t>
  </si>
  <si>
    <t>Alcohol handgel &amp; 1 box of latex gloves</t>
  </si>
  <si>
    <t>Hygiene Package #2</t>
  </si>
  <si>
    <t>Sanitiser spray &amp; blue paper roll</t>
  </si>
  <si>
    <t>Hygiene Package #3</t>
  </si>
  <si>
    <t>Portable handwash basin, liquid soap &amp; blue paper roll</t>
  </si>
  <si>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</si>
  <si>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</si>
  <si>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</si>
  <si>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</si>
  <si>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Time</t>
  </si>
  <si>
    <t>Floor bolts 8mm</t>
  </si>
  <si>
    <t>Floor bolts 10mm</t>
  </si>
  <si>
    <t>Floor bolts 12mm</t>
  </si>
  <si>
    <t>Floor bolts 15mm</t>
  </si>
  <si>
    <t>Floor bolts 18mm</t>
  </si>
  <si>
    <t>Floor bolts 24mm</t>
  </si>
  <si>
    <t>08:00 - 09:00</t>
  </si>
  <si>
    <t>09:00 - 10:00</t>
  </si>
  <si>
    <t>10:00 - 11:00</t>
  </si>
  <si>
    <t>11:00 - 12:00</t>
  </si>
  <si>
    <t>12:00 - 13:00</t>
  </si>
  <si>
    <t>13:00 - 14:00</t>
  </si>
  <si>
    <t>14:00 - 15:00</t>
  </si>
  <si>
    <t>15:00 - 16:00</t>
  </si>
  <si>
    <t>Cleaning operative (4hr shift)</t>
  </si>
  <si>
    <t>Type of stand</t>
  </si>
  <si>
    <t>Type of material</t>
  </si>
  <si>
    <t>Size of stand (m2)</t>
  </si>
  <si>
    <t xml:space="preserve">
</t>
  </si>
  <si>
    <t>Delivery summary</t>
  </si>
  <si>
    <t>Delivery</t>
  </si>
  <si>
    <t>08:30 - 09:30</t>
  </si>
  <si>
    <t>09:30 - 10:30</t>
  </si>
  <si>
    <t>10:30 - 11:30</t>
  </si>
  <si>
    <t>11:30 - 12:30</t>
  </si>
  <si>
    <t>12:30 - 13:30</t>
  </si>
  <si>
    <t>13:30 - 14:30</t>
  </si>
  <si>
    <t>14:30 - 15:30</t>
  </si>
  <si>
    <t>15:30 - 16:30</t>
  </si>
  <si>
    <t>Orders must be placed by 11:00 24 hours in advanced, with the exception of snacks, disposables, and equipment hire.</t>
  </si>
  <si>
    <t xml:space="preserve">Delivery slots are within an hour period starting 08:30 am to 09:30 and so on. Minimum order value £15. Cancellations (or part cancellation) will not be permitted within 5 days of your exhibition.
</t>
  </si>
  <si>
    <t>Drinks will normally be delivered at ambient temperature.</t>
  </si>
  <si>
    <t>Floor Times</t>
  </si>
  <si>
    <t>Food Times</t>
  </si>
  <si>
    <t>16:30 - 17:30</t>
  </si>
  <si>
    <t>16:00 - 17:00</t>
  </si>
  <si>
    <t>Total Price</t>
  </si>
  <si>
    <t>Please specify the areas that require cleaning:</t>
  </si>
  <si>
    <t>Qty</t>
  </si>
  <si>
    <t>Total price</t>
  </si>
  <si>
    <t>Extract time text, translate into a real time, add to the date as a decimal. (To allow sorting by date AND time)</t>
  </si>
  <si>
    <t>Top section is unique dates from the deliverable lines to allow date headers</t>
  </si>
  <si>
    <t>Items marked * will require power supply on the stand. Ordered through the event contractor.</t>
  </si>
  <si>
    <t>Nespresso machine hire*</t>
  </si>
  <si>
    <t>Sandwiches, crisps and muffins with water. 752kcal per serving</t>
  </si>
  <si>
    <t>Early</t>
  </si>
  <si>
    <t>THE CUSTOMER'S ATTENTION IS PARTICULARLY DRAWN TO THE PROVISIONS OF clause 8.</t>
  </si>
  <si>
    <t>1. INTERPRETATION</t>
  </si>
  <si>
    <t>1.1 Definitions:</t>
  </si>
  <si>
    <t>Business Day: a day other than a Saturday, Sunday or public holiday in England when banks in London</t>
  </si>
  <si>
    <t>are open for business. Charges: the charges payable by the Customer for the supply of the Services in</t>
  </si>
  <si>
    <t>accordance with clause 6. Conditions: these terms and conditions as amended from time to time in</t>
  </si>
  <si>
    <t>accordance with clause 11.5. Contract: the contract between NEC and the Customer for the supply of</t>
  </si>
  <si>
    <t>Services in accordance with these Conditions. Customer: the person or firm who purchases Services</t>
  </si>
  <si>
    <t>from NEC. Customer Address: the service location of the Customer as detailed in the Order.</t>
  </si>
  <si>
    <t>Deliverables: the deliverables set out in the Order produced by NEC for the Customer. Delivery: the</t>
  </si>
  <si>
    <t>transfer of physical possession of the Equipment to the Customer at the Customer Address. Equipment:</t>
  </si>
  <si>
    <t>the items of equipment to be hired to the Customer as detailed in the Order, all substitutions,</t>
  </si>
  <si>
    <t>replacements or renewals of such equipment and all related accessories, manuals and instructions</t>
  </si>
  <si>
    <t>provided for it. Hire Period: the period of hire as set out in the Order. Intellectual Property Rights:</t>
  </si>
  <si>
    <t>patents, rights to inventions, copyright and related rights, trade marks, business names and domain</t>
  </si>
  <si>
    <t>names, rights in get-up, goodwill and the right to sue for passing off, rights in designs, database rights,</t>
  </si>
  <si>
    <t>rights to use, and protect the confidentiality of, confidential information (including know-how), and all</t>
  </si>
  <si>
    <t>other intellectual property rights, in each case whether registered or unregistered and including all</t>
  </si>
  <si>
    <t>applications and rights to apply for and be granted, renewals or extensions of, and rights to claim priority</t>
  </si>
  <si>
    <t>from, such rights and all similar or equivalent rights or forms of protection which subsist or will subsist</t>
  </si>
  <si>
    <t>now or in the future in any part of the world. NEC: The National Exhibition Centre Limited, registered in</t>
  </si>
  <si>
    <t>England and Wales with company number 979395. Order: the Customer's order for Services as set out</t>
  </si>
  <si>
    <t>in the Customer's completed Order Form supplied to NEC, the Customer's order provided to NEC via</t>
  </si>
  <si>
    <t>email or telephone, or overleaf, as the case may be. Order Confirmation: NEC’s written confirmation</t>
  </si>
  <si>
    <t>of the Order. Order Form: NEC’s standard order form titled ‘Products and Services Order Form’.</t>
  </si>
  <si>
    <t>Services: the services, including the Deliverables, to be supplied by NEC to the Customer, including the</t>
  </si>
  <si>
    <t>hire of Equipment by NEC to the Customer, as set out in the Order Confirmation. Specification: the</t>
  </si>
  <si>
    <t>description or specification of the Services provided in writing by NEC to the Customer.</t>
  </si>
  <si>
    <t>1.2 Interpretation:</t>
  </si>
  <si>
    <t>(a) A reference to a statute or statutory provision is a reference to it as amended or re-enacted. A</t>
  </si>
  <si>
    <t>reference to a statute or statutory provision includes any subordinate legislation made under that statute</t>
  </si>
  <si>
    <t>or statutory provision, as amended or re-enacted.</t>
  </si>
  <si>
    <t>(b) Any phrase introduced by the terms including, include, in particular or any similar expression,</t>
  </si>
  <si>
    <t>shall be construed as illustrative and shall not limit the sense of the words preceding those terms.</t>
  </si>
  <si>
    <t>(c) A reference to writing or written includes email.</t>
  </si>
  <si>
    <t>2. BASIS OF CONTRACT</t>
  </si>
  <si>
    <t>2.1 The Order constitutes an offer by the Customer to purchase Services in accordance with these</t>
  </si>
  <si>
    <t>Conditions.</t>
  </si>
  <si>
    <t>2.2 The Order shall only be deemed to be accepted when NEC issues written acceptance of the Order at</t>
  </si>
  <si>
    <t>which point and on which date the Contract shall come into existence (Commencement Date).</t>
  </si>
  <si>
    <t>2.3 Any samples, drawings, descriptive matter or advertising issued by NEC, and any descriptions or</t>
  </si>
  <si>
    <t>illustrations contained in NEC's catalogues or brochures, are issued or published for the sole purpose of</t>
  </si>
  <si>
    <t>giving an approximate idea of the Services described in them. They shall not form part of the Contract</t>
  </si>
  <si>
    <t>or have any contractual force.</t>
  </si>
  <si>
    <t>2.4 These Conditions apply to the Contract to the exclusion of any other terms that the Customer seeks</t>
  </si>
  <si>
    <t>t o impose or incorporate, or which are implied by trade, custom, practice or course of dealing.</t>
  </si>
  <si>
    <t>2.5 Any quotation given by NEC shall not constitute an offer, and is only valid for a period of 2 Business</t>
  </si>
  <si>
    <t>Days from its date of issue.</t>
  </si>
  <si>
    <t>3. SUPPLY OF SERVICES</t>
  </si>
  <si>
    <t>3.1 NEC shall supply the Services to the Customer in accordance with the Specification in all material</t>
  </si>
  <si>
    <t>r espects.</t>
  </si>
  <si>
    <t>3.2 NEC shall use all reasonable endeavours to meet any performance dates specified in the Order</t>
  </si>
  <si>
    <t>Confirmation, but any such dates shall be estimates only and time shall not be of the essence for</t>
  </si>
  <si>
    <t>performance of the Services.</t>
  </si>
  <si>
    <t>3.3 NEC shall have the right to make any changes to the Services which are necessary to comply with</t>
  </si>
  <si>
    <t>any applicable law or safety requirement, or which do not materially affect the nature or quality of the</t>
  </si>
  <si>
    <t>Services, and NEC shall notify the Customer in any such event.</t>
  </si>
  <si>
    <t>3.4 NEC warrants to the Customer that the Services will be provided using reasonable care and skill.</t>
  </si>
  <si>
    <t>4. ADDITIONAL TERMS APPLICABLE TO THE HIRE OF EQUIPMENT</t>
  </si>
  <si>
    <t>4.1 NEC shall hire the Equipment to the Customer for use at the Customer Address during the Hire Period</t>
  </si>
  <si>
    <t>subject to the terms and conditions of this agreement.</t>
  </si>
  <si>
    <t>4.2 Delivery</t>
  </si>
  <si>
    <t>(a) Delivery of the Equipment shall be made by or on behalf of NEC. NEC shall use all reasonable</t>
  </si>
  <si>
    <t>endeavours to effect Delivery by the date and time agreed between the parties. Title and risk shall</t>
  </si>
  <si>
    <t>transfer in accordance with clause 6 of this agreement.</t>
  </si>
  <si>
    <t>(b) The Customer shall procure that a duly authorised representative of the Customer shall be present</t>
  </si>
  <si>
    <t>at the Delivery of the Equipment. Acceptance of Delivery by such representative shall constitute</t>
  </si>
  <si>
    <t>conclusive evidence that the Customer has examined the Equipment and has found it to be in good</t>
  </si>
  <si>
    <t>condition, complete and fit in every way for the purpose for which it is intended. If required NEC, the</t>
  </si>
  <si>
    <t>Customer's duly authorised representative shall sign a receipt confirming such acceptance.</t>
  </si>
  <si>
    <t>4.3 Title, Risk and Insurance</t>
  </si>
  <si>
    <t>(a) The Equipment shall at all times remain the property of NEC, and the Customer shall have no right,</t>
  </si>
  <si>
    <t>title or interest in or to the Equipment (save the right to possession and use of the Equipment subject to</t>
  </si>
  <si>
    <t>the terms and conditions of this agreement).</t>
  </si>
  <si>
    <t>(b) The risk of loss, theft, damage or destruction of the Equipment shall pass to the Customer on</t>
  </si>
  <si>
    <t>Delivery. The Equipment shall remain at the sole risk of the Customer during the Hire Period and any</t>
  </si>
  <si>
    <t>further term during which the Equipment is in the possession, custody or control of the Customer until</t>
  </si>
  <si>
    <t>such time as the Equipment is collected by NEC.</t>
  </si>
  <si>
    <t>(c) The Customer shall give immediate written notice to NEC in the event of any loss, accident or damage</t>
  </si>
  <si>
    <t>to the Equipment arising out of or in connection with the Customer's possession or use of the Equipment.</t>
  </si>
  <si>
    <t>5. CUSTOMER'S OBLIGATIONS</t>
  </si>
  <si>
    <t>5.1 The Customer shall:</t>
  </si>
  <si>
    <t>(a) ensure that the Order is complete and accurate;</t>
  </si>
  <si>
    <t>(b) co-operate with NEC in all matters relating to the Services;</t>
  </si>
  <si>
    <t>(c) provide NEC, its employees, agents, consultants and subcontractors, with access to the Customer</t>
  </si>
  <si>
    <t>Address and other facilities as reasonably required by NEC;</t>
  </si>
  <si>
    <t>(d) provide NEC with such information and materials as NEC may reasonably require in order to supply</t>
  </si>
  <si>
    <t>the Services, and ensure that such information is accurate in all material respects;</t>
  </si>
  <si>
    <t>(e) prepare the Customer Address for the supply of the Services;</t>
  </si>
  <si>
    <t>(f) obtain and maintain all necessary licences, permissions and consents which may be required before</t>
  </si>
  <si>
    <t>the date on which the Services are to start;</t>
  </si>
  <si>
    <t>(g) comply with any additional obligations as set out in the Order or Specification;</t>
  </si>
  <si>
    <t>(h) ensure that the Equipment is operated in a proper manner by trained competent staff in</t>
  </si>
  <si>
    <t>accordance with any operating instructions;</t>
  </si>
  <si>
    <t>(i) take such steps (including compliance with all safety and usage instructions provided by NEC) as may</t>
  </si>
  <si>
    <t>be necessary to ensure that the Equipment is at all times safe and without risk to health when it is being</t>
  </si>
  <si>
    <t>used;</t>
  </si>
  <si>
    <t>(j) make no alteration to the Equipment;</t>
  </si>
  <si>
    <t>(k) not move or attempt to move any part of the Equipment to any other location without NEC's prior</t>
  </si>
  <si>
    <t>written consent; and</t>
  </si>
  <si>
    <t>(l) allow NEC or its representatives access to the Customer Address for the purpose of removing the</t>
  </si>
  <si>
    <t>Equipment at the end of the Hire Period or on earlier termination of this agreement.</t>
  </si>
  <si>
    <t>5.2 If NEC's performance of any of its obligations under the Contract is prevented or delayed by any act</t>
  </si>
  <si>
    <t>or omission by the Customer or failure by the Customer to perform any relevant obligation.</t>
  </si>
  <si>
    <t>(Customer Default):</t>
  </si>
  <si>
    <t>(a) NEC shall without limiting its other rights or remedies have the right to suspend performance of the</t>
  </si>
  <si>
    <t>Services until the Customer remedies the Customer Default, and to rely on the Customer Default to</t>
  </si>
  <si>
    <t>relieve it from the performance of any of its obligations to the extent the Customer Default prevents or</t>
  </si>
  <si>
    <t>delays NEC's performance of any of its obligations;</t>
  </si>
  <si>
    <t>(b) NEC shall not be liable for any costs or losses sustained or incurred by the Customer arising directly</t>
  </si>
  <si>
    <t>or indirectly from the NEC's failure or delay to perform any of its obligations as set out in this clause 5.2;</t>
  </si>
  <si>
    <t>and</t>
  </si>
  <si>
    <t>(c) the Customer shall reimburse NEC on written demand for any costs or losses sustained or incurred</t>
  </si>
  <si>
    <t>by NEC arising directly or indirectly from the Customer Default.</t>
  </si>
  <si>
    <t>5.3 The Customer acknowledges that NEC shall not be responsible for any loss of or damage to Equipment</t>
  </si>
  <si>
    <t>arising out of or in connection with any negligence, misuse, mishandling of the Equipment or otherwise</t>
  </si>
  <si>
    <t>caused by the Customer or its officers, employees, agents and contractors, and the Customer undertakes</t>
  </si>
  <si>
    <t>to indemnify NEC on demand against the same, and against all losses, liabilities, claims, damages, costs</t>
  </si>
  <si>
    <t>or expenses of whatever nature otherwise arising out of or in connection with any failure by the Customer</t>
  </si>
  <si>
    <t>to comply with the terms of this agreement.</t>
  </si>
  <si>
    <t>6. CHARGES AND PAYMENT</t>
  </si>
  <si>
    <t>6.1 The Charges for the Services shall be as detailed in the NEC price list which is in force as at the date</t>
  </si>
  <si>
    <t>of the Order Confirmation. In the event that prices are increased between the date of the Order and the</t>
  </si>
  <si>
    <t>date of issue of an Order Confirmation, NEC will notify the Customer of any price increase prior to</t>
  </si>
  <si>
    <t>confirming the Order.</t>
  </si>
  <si>
    <t>6.2 The Charges shall become due for payment by the Customer immediately on the date of placing the</t>
  </si>
  <si>
    <t>Order. NEC shall supply the Customer with an invoice for the Charges at the same time as issuing the</t>
  </si>
  <si>
    <t>Order Confirmation to the Customer. Where the Customer has provided bank or credit card details with</t>
  </si>
  <si>
    <t>the Order, the Customer authorises NEC to take payment using the payment details supplied by the</t>
  </si>
  <si>
    <t>Customer immediately upon confirming the Order.</t>
  </si>
  <si>
    <t>6.3 All amounts payable by the Customer under the Contract are exclusive of amounts in respect of value</t>
  </si>
  <si>
    <t>added tax chargeable for the time being (VAT). Where any taxable supply for VAT purposes is made</t>
  </si>
  <si>
    <t>under the Contract by NEC to the Customer, the Customer shall, on receipt of a valid VAT invoice from</t>
  </si>
  <si>
    <t>NEC, pay to NEC such additional amounts in respect of VAT as are chargeable on the supply of the</t>
  </si>
  <si>
    <t>Services at the same time as payment is due for the supply of the Services.</t>
  </si>
  <si>
    <t>6.4 If the Customer fails to make any payment due to NEC under the Contract by the due date for</t>
  </si>
  <si>
    <t>payment, then the Customer shall pay interest on the overdue amount at the rate of 4% per cent per</t>
  </si>
  <si>
    <t>annum above the National Westminster Bank's base rate from time to time. Such interest shall accrue</t>
  </si>
  <si>
    <t>on a daily basis from the due date until actual payment of the overdue amount, whether before or after</t>
  </si>
  <si>
    <t>j udgment. The Customer shall pay the interest together with the overdue amount.</t>
  </si>
  <si>
    <t>6.5 The Customer shall pay all amounts due under the Contract in full without any set-off, counterclaim,</t>
  </si>
  <si>
    <t>deduction or withholding (except for any deduction or withholding required by law). NEC may at any</t>
  </si>
  <si>
    <t>time, without limiting its other rights or remedies, set off any amount owing to it by the Customer against</t>
  </si>
  <si>
    <t>any amount payable by NEC to the Customer.</t>
  </si>
  <si>
    <t>7. INTELLECTUAL PROPERTY RIGHTS</t>
  </si>
  <si>
    <t>7.1 All Intellectual Property Rights in or arising out of or in connection with the Services shall be owned</t>
  </si>
  <si>
    <t>by NEC.</t>
  </si>
  <si>
    <t>7.2 The Customer acknowledges that, in respect of any third party Intellectual Property Rights, the</t>
  </si>
  <si>
    <t>Customer's use of any such Intellectual Property Rights is conditional on NEC obtaining a written licence</t>
  </si>
  <si>
    <t>from the relevant licensor on such terms as will entitle NEC to license such rights to the Customer.</t>
  </si>
  <si>
    <t>8. LIMITATION OF LIABILITY: THE CUSTOMER'S ATTENTION IS PARTICULARLY DRAWN</t>
  </si>
  <si>
    <t>TO THIS CLAUSE</t>
  </si>
  <si>
    <t>8.1 Nothing in the Contract shall limit or exclude NEC's liability for:</t>
  </si>
  <si>
    <t>(a) death or personal injury caused by its negligence, or the negligence of its employees, agents or</t>
  </si>
  <si>
    <t>subcontractors;</t>
  </si>
  <si>
    <t>(b) fraud or fraudulent misrepresentation; or</t>
  </si>
  <si>
    <t>(c) breach of the terms implied by section 2 of the Supply of Goods and Services Act 1982 (title and</t>
  </si>
  <si>
    <t>quiet possession) or any other liability which cannot be limited or excluded by applicable law.</t>
  </si>
  <si>
    <t>8.2 Subject to clause 8.1, NEC shall not be liable to the Customer, whether in contract, tort (including</t>
  </si>
  <si>
    <t>negligence), for breach of statutory duty, or otherwise, arising under or in connection with the Contract</t>
  </si>
  <si>
    <t>for:</t>
  </si>
  <si>
    <t>(a) loss of profits;</t>
  </si>
  <si>
    <t>(b) loss of sales or business;</t>
  </si>
  <si>
    <t>(c) loss of agreements or contracts;</t>
  </si>
  <si>
    <t>(d) loss of anticipated savings;</t>
  </si>
  <si>
    <t>(e) loss of use or corruption of software, data or information;</t>
  </si>
  <si>
    <t>(f) loss of damage to goodwill; and</t>
  </si>
  <si>
    <t>(g) any indirect or consequential loss.</t>
  </si>
  <si>
    <t>8.3 Subject to clause 8.1, NEC's total liability to the Customer, whether in contract, tort (including</t>
  </si>
  <si>
    <t>negligence), breach of statutory duty, or otherwise, arising under or in connection with the Contract shall</t>
  </si>
  <si>
    <t>be limited to 125% of the total Charges paid under the Contract.</t>
  </si>
  <si>
    <t>8.4 The terms implied by sections 3 to 5 of the Supply of Goods and Services Act 1982 are, to the fullest</t>
  </si>
  <si>
    <t>extent permitted by law, excluded from the Contract.</t>
  </si>
  <si>
    <t>8.5 This clause 8 shall survive termination of the Contract.</t>
  </si>
  <si>
    <t>9. TERMINATION</t>
  </si>
  <si>
    <t>9.1 Without limiting its other rights or remedies, either party may terminate the Contract with immediate</t>
  </si>
  <si>
    <t>effect by giving written notice to the other party if:</t>
  </si>
  <si>
    <t>(a) the other party commits a material breach of any term of the Contract and (if such a breach is</t>
  </si>
  <si>
    <t>remediable) fails to remedy that breach within 48 hours of that party being notified in writing to do so;</t>
  </si>
  <si>
    <t>(b) the other party takes any step or action in connection with its entering administration, provisional</t>
  </si>
  <si>
    <t>liquidation or any composition or arrangement with its creditors (other than in relation to a solvent</t>
  </si>
  <si>
    <t>restructuring), being wound up (whether voluntarily or by order of the court, unless for the purpose of</t>
  </si>
  <si>
    <t>a solvent restructuring), having a receiver appointed to any of its assets or ceasing to carry on business;</t>
  </si>
  <si>
    <t>(c) the other party suspends, or threatens to suspend, or ceases or threatens to cease to carry on all or</t>
  </si>
  <si>
    <t>a substantial part of its business; or</t>
  </si>
  <si>
    <t>(d) the other party's financial position deteriorates to such an extent that in the terminating party's</t>
  </si>
  <si>
    <t>opinion the other party's capability to adequately fulfil its obligations under the Contract has been placed</t>
  </si>
  <si>
    <t>i n jeopardy.</t>
  </si>
  <si>
    <t>9.2 Without limiting its other rights or remedies, NEC may terminate the Contract with immediate effect</t>
  </si>
  <si>
    <t>by giving written notice to the Customer if the Customer fails to pay any amount due under the Contract</t>
  </si>
  <si>
    <t>on the due date for payment and remains in default not less than seven (7) days after being notified to</t>
  </si>
  <si>
    <t>make such payment.</t>
  </si>
  <si>
    <t>9.3 Without limiting its other rights or remedies, NEC may suspend provision of the Services under the</t>
  </si>
  <si>
    <t>Contract or any other contract between the Customer and NEC if the Customer becomes subject to any</t>
  </si>
  <si>
    <t>of the events listed in clause 9.1(b) to clause 9.1(d) or NEC reasonably believes that the Customer is</t>
  </si>
  <si>
    <t>about to become subject to any of them, or if the Customer fails to pay any amount due under this</t>
  </si>
  <si>
    <t>Contract on the due date for payment.</t>
  </si>
  <si>
    <t>10. CONSEQUENCES OF TERMINATION On</t>
  </si>
  <si>
    <t>termination of the Contract for any reason:</t>
  </si>
  <si>
    <t>(a) the Customer shall immediately pay to NEC all of NEC's outstanding unpaid invoices and interest and,</t>
  </si>
  <si>
    <t>in respect of Services supplied but for which no invoice has been submitted, NEC shall submit an invoice,</t>
  </si>
  <si>
    <t>which shall be payable by the Customer immediately on receipt;</t>
  </si>
  <si>
    <t>(b) the Customer shall return any Deliverables which have not been fully paid for. If the Customer fails</t>
  </si>
  <si>
    <t>to do so, then NEC may enter the Customer's premises and take possession of them. Until they have</t>
  </si>
  <si>
    <t>been returned, the Customer shall be solely responsible for their safe keeping and will not use them for</t>
  </si>
  <si>
    <t>any purpose not connected with this Contract;</t>
  </si>
  <si>
    <t>(c) NEC's consent to the Customer's possession of the Equipment shall terminate and NEC may, by its</t>
  </si>
  <si>
    <t>(d) authorised representatives, retake possession of the Equipment and for this purpose may enter the</t>
  </si>
  <si>
    <t>Customer Address or any premises at which the Equipment is located;</t>
  </si>
  <si>
    <t>(e) the accrued rights, remedies, obligations and liabilities of the parties as at expiry or termination shall</t>
  </si>
  <si>
    <t>be unaffected, including the right to claim damages in respect of any breach of the Contract which existed</t>
  </si>
  <si>
    <t>at or before the date of termination or expiry; and</t>
  </si>
  <si>
    <t>(f) clauses which expressly or by implication survive termination shall continue in full force and effect.</t>
  </si>
  <si>
    <t>11. GENERAL</t>
  </si>
  <si>
    <t>11.1 Force majeure. Neither party shall be in breach of this Contract nor liable for delay in</t>
  </si>
  <si>
    <t>performing, or failure to perform, any of its obligations under this Contract if such delay or failure result</t>
  </si>
  <si>
    <t>from events, circumstances or causes beyond its reasonable control.</t>
  </si>
  <si>
    <t>11.2 Assignment and other dealings.</t>
  </si>
  <si>
    <t>(a) NEC may at any time assign, transfer, mortgage, charge, subcontract or deal in any other manner</t>
  </si>
  <si>
    <t>with all or any of its rights under the Contract and may subcontract or delegate in any manner any or all</t>
  </si>
  <si>
    <t>of its obligations under the Contract to any third party or agent.</t>
  </si>
  <si>
    <t>(b) The Customer shall not, without the prior written consent of NEC, assign, transfer, mortgage, charge,</t>
  </si>
  <si>
    <t>subcontract, declare a trust over or deal in any other manner with any or all of its rights or obligations</t>
  </si>
  <si>
    <t>under the Contract.</t>
  </si>
  <si>
    <t>11.3 Confidentiality.</t>
  </si>
  <si>
    <t>(a) Each party undertakes that it shall not at any time during the Contract, and for a period of two years</t>
  </si>
  <si>
    <t>after termination of the Contract, disclose to any person any confidential information concerning the</t>
  </si>
  <si>
    <t>business, affairs, customers, clients or suppliers of the other party, except as permitted by clause 11.3(b).</t>
  </si>
  <si>
    <t>(b) Each party may disclose the other party's confidential information:</t>
  </si>
  <si>
    <t>(i) to its employees, officers, representatives, subcontractors or advisers who need to know such</t>
  </si>
  <si>
    <t>information for the purposes of carrying out the party's obligations under the Contract. Each party shall</t>
  </si>
  <si>
    <t>ensure that its employees, officers, representatives, subcontractors or advisers to whom it discloses the</t>
  </si>
  <si>
    <t>other party's confidential information comply with this clause 11.3; and</t>
  </si>
  <si>
    <t>(ii) as may be required by law, a court of competent jurisdiction or any governmental or regulatory</t>
  </si>
  <si>
    <t>authority.</t>
  </si>
  <si>
    <t>(c) Neither party shall use the other party's confidential information for any purpose other than to</t>
  </si>
  <si>
    <t>perform its obligations under the Contract.</t>
  </si>
  <si>
    <t>11.4 Entire agreement.</t>
  </si>
  <si>
    <t>(a) This agreement constitutes the entire agreement between the parties and supersedes and</t>
  </si>
  <si>
    <t>extinguishes all previous agreements, promises, assurances, warranties, representations and</t>
  </si>
  <si>
    <t>understandings between them, whether written or oral, relating to its subject matter.</t>
  </si>
  <si>
    <t>(b) Each party agrees that it shall have no remedies in respect of any statement, representation,</t>
  </si>
  <si>
    <t>assurance or warranty (whether made innocently or negligently) that is not set out in this agreement.</t>
  </si>
  <si>
    <t>Each party agrees that it shall have no claim for innocent or negligent misrepresentation or negligent</t>
  </si>
  <si>
    <t>misstatement based on any statement in this agreement.</t>
  </si>
  <si>
    <t>11.5 Variation. No variation of the Contract shall be effective unless it is in writing and signed by the</t>
  </si>
  <si>
    <t>parties (or their authorised representatives).</t>
  </si>
  <si>
    <t>11.6 Waiver. A waiver of any right or remedy is only effective if given in writing and shall not be deemed</t>
  </si>
  <si>
    <t>a waiver of any subsequent breach or default. A delay or failure to exercise, or the single or partial</t>
  </si>
  <si>
    <t>exercise of, any right or remedy shall not:</t>
  </si>
  <si>
    <t>(a) waive that or any other right or remedy; or</t>
  </si>
  <si>
    <t>(b) prevent or restrict the further exercise of that or any other right or remedy.</t>
  </si>
  <si>
    <t>11.7 Severance. If any provision or part-provision of the Contract is or becomes invalid, illegal or</t>
  </si>
  <si>
    <t>unenforceable, it shall be deemed modified to the minimum extent necessary to make it valid, legal and</t>
  </si>
  <si>
    <t>enforceable. If such modification is not possible, the relevant provision or part-provision shall be deemed</t>
  </si>
  <si>
    <t>deleted. Any modification to or deletion of a provision or part-provision under this clause shall not affect</t>
  </si>
  <si>
    <t>the validity and enforceability of the rest of the Contract.</t>
  </si>
  <si>
    <t>11.8 Notices.</t>
  </si>
  <si>
    <t>(a) Any notice or other communication given to a party under or in connection with the Contract shall be</t>
  </si>
  <si>
    <t>in writing, addressed to that party at its registered office or such other address as that party may have</t>
  </si>
  <si>
    <t>specified to the other party in writing in accordance with this clause, and shall be delivered personally,</t>
  </si>
  <si>
    <t>or sent by pre-paid first class post or other next working day delivery service or commercial courier.</t>
  </si>
  <si>
    <t>(b) A notice or other communication shall be deemed to have been received: if delivered personally,</t>
  </si>
  <si>
    <t>when left at the address referred to in clause 11.8(a); if sent by pre-paid first class post or other next</t>
  </si>
  <si>
    <t>working day delivery service, at 9.00 am on the second Business Day after posting or if delivered by</t>
  </si>
  <si>
    <t>commercial courier, on the date and at the time that the courier's delivery receipt is signed.</t>
  </si>
  <si>
    <t>(c) The provisions of this clause shall not apply to the service of any proceedings or other documents in</t>
  </si>
  <si>
    <t>any legal action.</t>
  </si>
  <si>
    <t>11.9 Third parties. No one other than a party to the Contract shall have any right to enforce any of</t>
  </si>
  <si>
    <t>its terms.</t>
  </si>
  <si>
    <t>11.10 Governing law. The Contract, and any dispute or claim (including non-contractual disputes or</t>
  </si>
  <si>
    <t>claims) arising out of or in connection with it or its subject matter or formation shall be governed by, and</t>
  </si>
  <si>
    <t>construed in accordance with the law of England and Wales.</t>
  </si>
  <si>
    <t>11.11 Jurisdiction. Each party irrevocably agrees that the courts of England and Wales shall have</t>
  </si>
  <si>
    <t>exclusive jurisdiction to settle any dispute or claim (including non-contractual disputes or claims) arising</t>
  </si>
  <si>
    <t>out of or in connection with the Contract or its subject matter or formation.</t>
  </si>
  <si>
    <t>ADDITIONAL TERMS APPLICABLE TO SPECIFIC</t>
  </si>
  <si>
    <t>SERVICES 1. BUILDING AND AERIAL SERVICES:</t>
  </si>
  <si>
    <t>1.1 All floor fixings are of bolt type which allows for the supply of the bolt, fixing with plant in position</t>
  </si>
  <si>
    <t>and restoration of the floor at the end of the Event only. It is the responsibility of the Customer to carry</t>
  </si>
  <si>
    <t>appropriate tools to remove all bolts at the end of the Event. Any damage to the floor other than the</t>
  </si>
  <si>
    <t>original bolt hole will incur an additional charge to make the floor good. The floor fixing is not suitable</t>
  </si>
  <si>
    <t>for up thrust or pull out loads without provision of an appropriate anchor block. Standard fixings allow</t>
  </si>
  <si>
    <t>for bolts up to 75mm above floor for 8 and 10mm diameter and up to 150mm above floor, for all others.</t>
  </si>
  <si>
    <t>Longer bolts will incur further charges. Any bolt size or diameter that is not on the order form will have</t>
  </si>
  <si>
    <t>t o be requested.</t>
  </si>
  <si>
    <t>1.2 Floor pockets allow for cutting out of the pocket, concreting in of the required item, removal and</t>
  </si>
  <si>
    <t>r estoration of the floor at the end of the Event.</t>
  </si>
  <si>
    <t>1.3 Floor chases allow for cutting out of the chase for installation and burial of Customer’s cable or pipe,</t>
  </si>
  <si>
    <t>which is screened with a lightweight cover for the open period of the Event which is removed at the end</t>
  </si>
  <si>
    <t>of the Event and the floor is restored.</t>
  </si>
  <si>
    <t>1.4 Entry to Service Duct allows for cutting hole in the concrete wall of service duct to be made for</t>
  </si>
  <si>
    <t>installation of the Customer’s pipe or cable and removal and restoration of duct at the end of the Event.</t>
  </si>
  <si>
    <t>This Service is only permitted for duct crossing where chases are employed.</t>
  </si>
  <si>
    <t>1.5 Painting of stand areas allows for painting of exhibition stand with one coat of approved black floor</t>
  </si>
  <si>
    <t>paint. Where paint other than black is used the Customer must allow for repainting of the floor black at</t>
  </si>
  <si>
    <t>the end of Event. All floor paints will be finished to a solid condition and no extra coats will be applied a</t>
  </si>
  <si>
    <t>minimum of 12 hours painting and drying time is required with a minimum of 24 hours-notice of the</t>
  </si>
  <si>
    <t>commencement of the build as all floor paints should be complete before</t>
  </si>
  <si>
    <t>1.6 The Television and Radio Aerials service allows for the installation, maintenance and removal of an</t>
  </si>
  <si>
    <t>aerial cable which terminates in a standard plug and a single connection on the stand. These items are</t>
  </si>
  <si>
    <t>supplied as single outputs only. Distribution on stands to be our/your nominated contractor when</t>
  </si>
  <si>
    <t>r equired.</t>
  </si>
  <si>
    <t>2. EVENT IT</t>
  </si>
  <si>
    <t>For the purposes of the provision of Event IT Services the Customer agrees and acknowledges that:</t>
  </si>
  <si>
    <t>2.1 All call charges incurred by the Customer will be passed on in full to the Customer and shall be</t>
  </si>
  <si>
    <t>payable within 14 days of demand. All quoted prices exclude the cost of electricity used, which shall be</t>
  </si>
  <si>
    <t>payable by the Customer in full to NEC.</t>
  </si>
  <si>
    <t>2.2 NEC will provide information to the Customer concerning the network settings required within</t>
  </si>
  <si>
    <t>Microsoft Windows.</t>
  </si>
  <si>
    <t>2.3 No other services will be permitted to be attached to services provided without the written approval</t>
  </si>
  <si>
    <t>of NEC. Only BABT approved apparatus can be connected directly to telecommunications circuits.</t>
  </si>
  <si>
    <t>3. PIPEWORK/MECHANICAL MAINS</t>
  </si>
  <si>
    <t>3.1 Pipework mains services include the installation, maintenance and removal of a supply pipe (and</t>
  </si>
  <si>
    <t>drain for water and waste), which terminates in a stopcock and one connection to the Equipment</t>
  </si>
  <si>
    <t>requiring the Service at a position on the stand as indicated on the customer's dimensional drawing. The</t>
  </si>
  <si>
    <t>main is not metered and the price includes the cost of water, air or gas used.</t>
  </si>
  <si>
    <t>3.2 Additional connections off standard mains are only applicable at the price as set out on the Price List</t>
  </si>
  <si>
    <t>price where due consideration has been given to:</t>
  </si>
  <si>
    <t>i) Length of pipe work runs (normally 1m max); and</t>
  </si>
  <si>
    <t>ii) Safety of pipe work routing; and iii) Total capacity rating of standard main; and iv) Pressure drop</t>
  </si>
  <si>
    <t>limitation; and v) Waste systems generally limited to use on double units only.</t>
  </si>
  <si>
    <t>4. CCTV CAMERAS TO STANDS</t>
  </si>
  <si>
    <t>If the order involves the provision of CCTV cameras (the “Camera(s)”) the following additional</t>
  </si>
  <si>
    <t>t ermsand conditions shall apply:</t>
  </si>
  <si>
    <t>4.1 In this clause 4 “Build Period” means the period during which the Exhibition is being built; “Break</t>
  </si>
  <si>
    <t>Period” means the period during which the Exhibition is being dismantled and “Open Period” means the</t>
  </si>
  <si>
    <t>period between the end of the Build Period and commencement of the Break Period.</t>
  </si>
  <si>
    <t>4.2 The Customer shall be required to submit a Service Location Plan (the “Plan”) which clearly shows</t>
  </si>
  <si>
    <t>t he location on its stand where it wants the Camera(s) installed on or by the date specified by NEC.</t>
  </si>
  <si>
    <t>4.3 The Camera(s) will be installed as near as possible to the Camera locations marked on the Plan.</t>
  </si>
  <si>
    <t>During the Build Period, NEC shall agree with the Customer the specific location on its stand at which the</t>
  </si>
  <si>
    <t>Camera(s) will be installed.</t>
  </si>
  <si>
    <t>4.4 NEC do not guarantee that the Camera(s) installed will provide full coverage of the Customer’s stand</t>
  </si>
  <si>
    <t>or that they will record footage of all incidents that occur on the Customer’s stand, as many factors,</t>
  </si>
  <si>
    <t>including the location of banners or displays on the stand, can limit the coverage which the Camera(s)</t>
  </si>
  <si>
    <t>provide. NEC will however show the Customer or an available representative at the stand at time of</t>
  </si>
  <si>
    <t>i nstallation, the available field of view once the Camera(s) are installed.</t>
  </si>
  <si>
    <t>4.5 The Camera(s) will be operational from the time of installation until commencement of the Break</t>
  </si>
  <si>
    <t>Period unless otherwise agreed in writing in advance.</t>
  </si>
  <si>
    <t>4.6 The Customer acknowledges and agree that NEC will not continuously monitor the CCTV footage</t>
  </si>
  <si>
    <t>r ecorded by the Camera(s) (the “Footage”).</t>
  </si>
  <si>
    <t>4.7 At times when the Exhibition is closed to both visitors and exhibitors during both the Build Period</t>
  </si>
  <si>
    <t>after installation and the Open Period the Camera(s) will only record footage when they are activated by</t>
  </si>
  <si>
    <t>t heir motion detectors.</t>
  </si>
  <si>
    <t>4.8 NEC will store Footage for a maximum period of 31 days after which the Footage will be automatically</t>
  </si>
  <si>
    <t>deleted unless it is required to deal with an on-going investigation or subject access request under</t>
  </si>
  <si>
    <t>applicable data protection law. NEC reserves the right to delete the Footage after a shorter period where</t>
  </si>
  <si>
    <t>t his is required for operational reasons.</t>
  </si>
  <si>
    <t>4.9 Subject to Clause 4.12, both parties acknowledge and agree that for the purposes of applicable data</t>
  </si>
  <si>
    <t>protection law, NEC is the sole data controller of any Footage.</t>
  </si>
  <si>
    <t>4.10 NEC will provide the Customer with notice(s) that state CCTV surveillance is taking place on its</t>
  </si>
  <si>
    <t>stand. The Customer agrees to position these notice(s) on its stand so it/they are clearly visible to</t>
  </si>
  <si>
    <t>individuals being recorded by the Cameras. Where these notice(s) are not clearly visible, NEC reserves</t>
  </si>
  <si>
    <t>t he right to reposition them or to cease recording without liability to the Customer.</t>
  </si>
  <si>
    <t>4.11 The Customer acknowledges and agrees that it does not have an automatic right to view Footage</t>
  </si>
  <si>
    <t>and that it will only be entitled to access to Footage where (a) the Customer requires the Footage for</t>
  </si>
  <si>
    <t>the detection of a crime or for the investigation of a health and/or safety incident and (b) releasing the</t>
  </si>
  <si>
    <t>Footage to the Customer in NEC’s reasonable opinion does not breach the data protection principles set</t>
  </si>
  <si>
    <t>out in applicable data protection law.</t>
  </si>
  <si>
    <t>4.12 Where a copy of Footage (“Copy”) is released to the Customer, the Customer shall become the data</t>
  </si>
  <si>
    <t>controller of that Copy and shall be responsible for ensuring that the Copy is used and stored in a manner</t>
  </si>
  <si>
    <t>t hat complies with applicable data protection law.</t>
  </si>
  <si>
    <t>4.13 Under applicable data protection law, NEC may be required to provide access/copies of the Footage</t>
  </si>
  <si>
    <t>to third parties including but not limited to the police or individuals recorded by the Camera(s). The</t>
  </si>
  <si>
    <t>Customer acknowledges and agrees that NEC may provide Footage to third parties in such instances</t>
  </si>
  <si>
    <t>without obtaining the Customer’s consent.</t>
  </si>
  <si>
    <t>4.14 Where the Customer receives a written or oral request to view Footage recorded on the Camera(s)</t>
  </si>
  <si>
    <t>on the Customer’s stand, the Customer will immediately notify NEC of this request and provide NEC with</t>
  </si>
  <si>
    <t>such information as it reasonable requires in respect of the request.</t>
  </si>
  <si>
    <t>https://www.thenec.co.uk/terms-and-conditions/exhibitor-terms-and-conditions/</t>
  </si>
  <si>
    <t>Unit price</t>
  </si>
  <si>
    <t>Food</t>
  </si>
  <si>
    <t>Hot Drinks</t>
  </si>
  <si>
    <t>Sandwiches &amp; wraps</t>
  </si>
  <si>
    <t>EI</t>
  </si>
  <si>
    <t>SA</t>
  </si>
  <si>
    <t>CA</t>
  </si>
  <si>
    <t>CA (2)</t>
  </si>
  <si>
    <t>CA (3)</t>
  </si>
  <si>
    <t>CA (4)</t>
  </si>
  <si>
    <t>UT</t>
  </si>
  <si>
    <t>FL</t>
  </si>
  <si>
    <t>CL</t>
  </si>
  <si>
    <t>Flooring</t>
  </si>
  <si>
    <t>Cleaning</t>
  </si>
  <si>
    <t>Catering</t>
  </si>
  <si>
    <t>Beers &amp; Ciders</t>
  </si>
  <si>
    <t>Email: eventorders.nec@necgroup.co.uk</t>
  </si>
  <si>
    <t>GR</t>
  </si>
  <si>
    <t>Rigging</t>
  </si>
  <si>
    <t>POA</t>
  </si>
  <si>
    <t>Stand out from the crowd…</t>
  </si>
  <si>
    <t>Make a real statement with attention-grabbing graphics.</t>
  </si>
  <si>
    <t>From hanging banners to branded facia, wall cladding to floor vinyl, our experienced in-house team will help you transform your space with great looking graphics produced, delivered and installed ready for the event.</t>
  </si>
  <si>
    <t>…Rise above the competition</t>
  </si>
  <si>
    <t>From primary rigging points to lighting truss and complex structures. Let our Technical Sales team help you plan the most efficient way of delivering your stand rigging requirements.</t>
  </si>
  <si>
    <t>Stand Cleaning Services*</t>
  </si>
  <si>
    <t>Suitable for general web browsing, emailing and downloading music &amp; video</t>
  </si>
  <si>
    <t>Suitable to connecting mulitple devices, streaming and downloading music &amp; video</t>
  </si>
  <si>
    <t>Required for online gaming demos and connecting multiple devices on same network</t>
  </si>
  <si>
    <t>Hanging Banners &amp; Rigging</t>
  </si>
  <si>
    <t>Lighting Rig</t>
  </si>
  <si>
    <t>Ground Support Lighting Rigs</t>
  </si>
  <si>
    <t>Double-Sided Eco-Friendly Textile PVC Hanging Banner</t>
  </si>
  <si>
    <t>5000mm x 2000mm</t>
  </si>
  <si>
    <t>3000mm x 1500mm</t>
  </si>
  <si>
    <t>6000mm x 4000mm</t>
  </si>
  <si>
    <t>1500mm x 800mm with zip-tension fabric. Print to outer, single colour of choice to inner</t>
  </si>
  <si>
    <t>Double-sided Circular Tubular Banner System</t>
  </si>
  <si>
    <t xml:space="preserve">Double-sided Circular Tubular Banner System </t>
  </si>
  <si>
    <t>3000mm x 1000mm with zip-tension fabric. Print to outer, single colour of choice to inner</t>
  </si>
  <si>
    <t>4500mm x 1500mm with zip-tension fabric. Print to outer, single colour of choice to inner</t>
  </si>
  <si>
    <t xml:space="preserve">Double-sided Square Tubular Banner System </t>
  </si>
  <si>
    <t>Double-sided Square Tubular Banner System</t>
  </si>
  <si>
    <t>Double-sided Square Tubular Banner SysteM</t>
  </si>
  <si>
    <t xml:space="preserve"> 4500mm x 1500mm with zip-tension fabric. Print to outer, single colour of choice to inner</t>
  </si>
  <si>
    <t>Safety</t>
  </si>
  <si>
    <t>Catering - Breakfast</t>
  </si>
  <si>
    <t>Catering - Lunch/Dinner</t>
  </si>
  <si>
    <t>Catering - Alcohol</t>
  </si>
  <si>
    <t>Catering - Hygiene</t>
  </si>
  <si>
    <t>For any other products and services please contact us on +44 (0) 121 767 3253 or by email eventorders.nec@necgroup.co.uk</t>
  </si>
  <si>
    <t>Exhibitor Prioritised Wi-Fi Connection</t>
  </si>
  <si>
    <t xml:space="preserve">5Mbps Exhibitor Prioritised Wi-Fi </t>
  </si>
  <si>
    <t xml:space="preserve">10Mbps Exhibitor Prioritised Wi-Fi </t>
  </si>
  <si>
    <t xml:space="preserve">15Mbps Exhibitor Prioritised Wi-Fi </t>
  </si>
  <si>
    <t xml:space="preserve">20Mbps Exhibitor Prioritised Wi-Fi </t>
  </si>
  <si>
    <t>Total Qty</t>
  </si>
  <si>
    <t>Ropes &amp; Posts</t>
  </si>
  <si>
    <t>Mobile Fire Point</t>
  </si>
  <si>
    <t>Fire Extinguisher</t>
  </si>
  <si>
    <t>If the pressure is higher than 5.6 bar, a dedicated compressor may be required. Your NEC Sales Consultant will advise.</t>
  </si>
  <si>
    <t>If the volume is greater than 1,800 litres per min (30 ltr/sec), a dedicated compressor will be required. Your NEC Sales Consultant will advise.</t>
  </si>
  <si>
    <t>Please note - Compressed Air is Industrial Quality only. If clean/medical quality air is required, please contact your NEC Sales Consultant</t>
  </si>
  <si>
    <t>Water &amp; Waste Connections</t>
  </si>
  <si>
    <t>Compressed Air</t>
  </si>
  <si>
    <t>Natural Gas</t>
  </si>
  <si>
    <r>
      <rPr>
        <b/>
        <i/>
        <sz val="10"/>
        <rFont val="Arial"/>
        <family val="2"/>
      </rPr>
      <t>Water supply -</t>
    </r>
    <r>
      <rPr>
        <i/>
        <sz val="10"/>
        <rFont val="Arial"/>
        <family val="2"/>
      </rPr>
      <t xml:space="preserve"> 1/2" Flexi-Pipe 5.6 Bar or 85 p.s.i.
</t>
    </r>
    <r>
      <rPr>
        <b/>
        <i/>
        <sz val="10"/>
        <rFont val="Arial"/>
        <family val="2"/>
      </rPr>
      <t>Waste supply -</t>
    </r>
    <r>
      <rPr>
        <i/>
        <sz val="10"/>
        <rFont val="Arial"/>
        <family val="2"/>
      </rPr>
      <t xml:space="preserve"> 1 1/2" Pipe 0.38 l/s or 5 g.p.m.
</t>
    </r>
    <r>
      <rPr>
        <b/>
        <i/>
        <sz val="10"/>
        <rFont val="Arial"/>
        <family val="2"/>
      </rPr>
      <t xml:space="preserve">Compressed air - </t>
    </r>
    <r>
      <rPr>
        <i/>
        <sz val="10"/>
        <rFont val="Arial"/>
        <family val="2"/>
      </rPr>
      <t xml:space="preserve">5.6 Bar or 75-90 p.s.i. with normal industrial quality contamination levels. Female 3/4" (20mm) BSP Connector (30 l/s or 70 cfm free air).
</t>
    </r>
    <r>
      <rPr>
        <b/>
        <i/>
        <sz val="10"/>
        <rFont val="Arial"/>
        <family val="2"/>
      </rPr>
      <t xml:space="preserve">Natural gas - </t>
    </r>
    <r>
      <rPr>
        <i/>
        <sz val="10"/>
        <rFont val="Arial"/>
        <family val="2"/>
      </rPr>
      <t>1" bsp isolating  female valve. Gas Safe test required.
Please note - 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Gas Test. They will test the supply as far as the valve only and provide a certificate. If using your own gas engineer, we must have their Gas Safe Registered details.</t>
    </r>
  </si>
  <si>
    <t>Additional Waste supply</t>
  </si>
  <si>
    <t>supplied to within 1m of original connection</t>
  </si>
  <si>
    <t>Water &amp; Waste supply to Double sink</t>
  </si>
  <si>
    <t>Water &amp; Waste supply to Single Appliance</t>
  </si>
  <si>
    <t>Additional Water supply</t>
  </si>
  <si>
    <t>If the below information is not completed, your order cannot be processed</t>
  </si>
  <si>
    <t>Water Fire Extinguisher</t>
  </si>
  <si>
    <t>AFFF (Foam) Fire Extinguisher</t>
  </si>
  <si>
    <t>Dry Powder Fire Extinguisher</t>
  </si>
  <si>
    <t>Small CO2 (2kg) Fire Extinguisher</t>
  </si>
  <si>
    <t>Large CO2 (5kg) Fire Extinguisher</t>
  </si>
  <si>
    <t>Wet Chemical Fire Extinguisher</t>
  </si>
  <si>
    <t>Crowd Control Barrier</t>
  </si>
  <si>
    <t>Wheeled Crowd Control Barrier</t>
  </si>
  <si>
    <t>Muffin &amp; pastry platters, flasks of tea &amp; coffee, orange juice &amp; tumblers</t>
  </si>
  <si>
    <t>20 pieces incl Cranberry twist, choc twist, cinnamon swirl &amp; custard slice</t>
  </si>
  <si>
    <t>20 muffins. 10 blueberry, 10 double choc chip</t>
  </si>
  <si>
    <t>Disposable paper plates</t>
  </si>
  <si>
    <t>Platter of mini muffins</t>
  </si>
  <si>
    <t>Mini pastry platter</t>
  </si>
  <si>
    <t>Breakfast package</t>
  </si>
  <si>
    <t>Still mineral water x 12</t>
  </si>
  <si>
    <t>Still mineral water x 24</t>
  </si>
  <si>
    <t>Sparkling mineral water x 12</t>
  </si>
  <si>
    <t>Sparkling mineral water x 24</t>
  </si>
  <si>
    <t>Soya milk 1 litre</t>
  </si>
  <si>
    <t>Pack of 25</t>
  </si>
  <si>
    <t xml:space="preserve">Pack of 12 x 500ml plastic bottles of still water </t>
  </si>
  <si>
    <t xml:space="preserve">Pack of 24 x 500ml plastic bottles of still water </t>
  </si>
  <si>
    <t>Pack of 12 x 500ml plastic bottles of sparkling mineral water</t>
  </si>
  <si>
    <t>Pack of 24 x 500ml plastic bottles of sparkling mineral water</t>
  </si>
  <si>
    <t>Sleeve of 50 x 10 floz/half pint plastic disposable glasses</t>
  </si>
  <si>
    <t>Sleeve of 100 x 7oz recyclable paper cups</t>
  </si>
  <si>
    <t>18.9 litres. Non-return of butt may result in an additional charge</t>
  </si>
  <si>
    <t>5 litre flask that will stay hot for 12 hours incl. supplies for approx. 20 cups</t>
  </si>
  <si>
    <t>5 litre flask that will stay hot for 12 hours</t>
  </si>
  <si>
    <t>Semi skimmed pasteurised homogenised milk</t>
  </si>
  <si>
    <t>Pack of 120 x 12ml extended-life semi-skimmed milk jiggers</t>
  </si>
  <si>
    <t>Soya drink with added calcium and vitamins. Suitable for vegans</t>
  </si>
  <si>
    <t>A box of wooden stirrers for tea &amp; coffee</t>
  </si>
  <si>
    <t>A pack of 100 x 2 ply white paper serviettes</t>
  </si>
  <si>
    <t>Metal teaspoons x 5 (hire)</t>
  </si>
  <si>
    <t>Water cooler, water and 100 cups (hire)</t>
  </si>
  <si>
    <t>Water cooler butt and 100 cups (hire)</t>
  </si>
  <si>
    <t>A set of 5 x stainless steel teaspoons</t>
  </si>
  <si>
    <t>Pack of 25 x 8oz disposable hot drink cups</t>
  </si>
  <si>
    <t>Nespresso coffee machine, 100 capsules, cups, stirrers, milk &amp; sugar</t>
  </si>
  <si>
    <t>A selection sandwiches cut into 20 quarters</t>
  </si>
  <si>
    <t>Meat sandwich platter</t>
  </si>
  <si>
    <t>Vegetarian sandwich platter</t>
  </si>
  <si>
    <t>Vegan sandwich platter</t>
  </si>
  <si>
    <t>Mixed wrap platter</t>
  </si>
  <si>
    <t>Halal chicken sandwich platter</t>
  </si>
  <si>
    <t>Vegetarian wrap platter</t>
  </si>
  <si>
    <t>Luxury biscuit selection 800g</t>
  </si>
  <si>
    <t>2 x 400g packs of luxury biscuits</t>
  </si>
  <si>
    <t>Lightly sea salted crisps 6 x 40g</t>
  </si>
  <si>
    <t>6 x 40g packs</t>
  </si>
  <si>
    <t>6 x 50g packs</t>
  </si>
  <si>
    <t>Sweet biscuits 1kg</t>
  </si>
  <si>
    <t>2 x 500g trays of assorted sweet biscuits</t>
  </si>
  <si>
    <t>16 pieces</t>
  </si>
  <si>
    <t>20 pieces</t>
  </si>
  <si>
    <t>Rekorderlig strawberry &amp; lime cider x 15</t>
  </si>
  <si>
    <t>Rekorderlig apple cider x 15</t>
  </si>
  <si>
    <t>Coors Lager x 12</t>
  </si>
  <si>
    <t>Coors Lager x 24</t>
  </si>
  <si>
    <t>Pravha Lager x 12</t>
  </si>
  <si>
    <t>Pravha Lager x 24</t>
  </si>
  <si>
    <t>Madri Lager x 24</t>
  </si>
  <si>
    <t>Staropramen Lager x 12</t>
  </si>
  <si>
    <t>Staropramen Lager x 24</t>
  </si>
  <si>
    <t>Pack of 12 x 330ml cans</t>
  </si>
  <si>
    <t>Pack of 24 x 330ml cans</t>
  </si>
  <si>
    <t>Pack of 15 x 500ml bottles</t>
  </si>
  <si>
    <t>5 x 1.8kg bags</t>
  </si>
  <si>
    <t>Champagne glasses x 5</t>
  </si>
  <si>
    <t>Pack of 5 x 125ml glass champagne flutes</t>
  </si>
  <si>
    <t>Champagne Laurent Perrier La Cuvee</t>
  </si>
  <si>
    <t>Lunaris By Callis Malbec San Juan</t>
  </si>
  <si>
    <t>Wine glasses x 5</t>
  </si>
  <si>
    <t>Pack of 5 x 310ml wine glasses</t>
  </si>
  <si>
    <t>Monte Verde ROSE Merlot</t>
  </si>
  <si>
    <t>Monte Verde WHITE Sauvignon Blanc</t>
  </si>
  <si>
    <t>Monte Verde RED Merlot</t>
  </si>
  <si>
    <t>150mm x 180mm</t>
  </si>
  <si>
    <t>750ml</t>
  </si>
  <si>
    <t>5l flask that will stay hot for 12 hours incl. supplies for approx. 20 cups</t>
  </si>
  <si>
    <t>General Purpose LED Spotlight</t>
  </si>
  <si>
    <t>Lighting Track with 3 LED Spotlights</t>
  </si>
  <si>
    <t>6ft (1.8m) LED Light Batten</t>
  </si>
  <si>
    <t>5ft (1.5m) LED Light Batten</t>
  </si>
  <si>
    <t>30w LED Flood Light</t>
  </si>
  <si>
    <t>15w LED Long Arm Flood Light</t>
  </si>
  <si>
    <t>Twin Switch Socket 500w</t>
  </si>
  <si>
    <t>Twin Switch Socket 1KW</t>
  </si>
  <si>
    <t>Switch Socket 500W</t>
  </si>
  <si>
    <t>Switch Socket 1KW</t>
  </si>
  <si>
    <t>Switch Socket 2KW</t>
  </si>
  <si>
    <t>Switch Socket 3KW</t>
  </si>
  <si>
    <t>6 Amp Main</t>
  </si>
  <si>
    <t>10 Amp Main</t>
  </si>
  <si>
    <t>16 Amp Main</t>
  </si>
  <si>
    <t>32 Amp Main</t>
  </si>
  <si>
    <t>63 Amp Main</t>
  </si>
  <si>
    <t>16 Amp 3 Phase</t>
  </si>
  <si>
    <t>32 Amp 3 Phase</t>
  </si>
  <si>
    <t>63 Amp 3 Phase</t>
  </si>
  <si>
    <t>Stand Fitting</t>
  </si>
  <si>
    <t>1m wide x 2.5m wall panel</t>
  </si>
  <si>
    <t>Lockble door section with 2 keys</t>
  </si>
  <si>
    <t>1m x 1m storage area with lockable door</t>
  </si>
  <si>
    <t>1m x 1m storage area with white curtain</t>
  </si>
  <si>
    <t>1m wide x 300mm deep flat shelf</t>
  </si>
  <si>
    <t>1m wide x 2.5m high slatwall panel</t>
  </si>
  <si>
    <t>1sqm white muslin ceiling</t>
  </si>
  <si>
    <t>40mm high platform with black skirting</t>
  </si>
  <si>
    <t>1m section of aluminium edging</t>
  </si>
  <si>
    <t>FS</t>
  </si>
  <si>
    <t>Company registration number:</t>
  </si>
  <si>
    <t>Required pressure (bar):</t>
  </si>
  <si>
    <t>Size of final valve connection required:</t>
  </si>
  <si>
    <t>Some of our services are pulled from the floor prior to your arrival on site. If you order any of these services, our team will contact you to confirm your preferred location in your stand/space.
Without this information, the installation of your service(s) may be delayed or completed in an unsuitable location and this may have an adverse effect on the smooth set-up of your stand. 
Relocation of the service may incur an additional charge.</t>
  </si>
  <si>
    <t>Click here to speak to our team!</t>
  </si>
  <si>
    <t>with connection to single sink or appliance (not incl. sink, heater, power or appliance)</t>
  </si>
  <si>
    <t>incl. single sink, heater, power with water &amp; waste supply connections</t>
  </si>
  <si>
    <t>incl. double sink, heater, power with water &amp; waste supply connections</t>
  </si>
  <si>
    <t>(not incl. sink, heater, power or appliance)</t>
  </si>
  <si>
    <t>with connection to double sink (not incl. sink, heater, power or appliance)</t>
  </si>
  <si>
    <t>*Please note - Our halls have duct lines running under the floor from which cables are pulled. 
Your services will be installed before event-build as close as possible to the required location (based on your submitted stand plan).
It is the responsibility of the stand builder to route the cable to the final location.
Hardwired broadband connections are delivered with a CAT-5 RJ45 cable connector.</t>
  </si>
  <si>
    <r>
      <t xml:space="preserve">with connection to single sink </t>
    </r>
    <r>
      <rPr>
        <b/>
        <sz val="10"/>
        <color theme="1"/>
        <rFont val="Arial"/>
        <family val="2"/>
      </rPr>
      <t>and</t>
    </r>
    <r>
      <rPr>
        <sz val="10"/>
        <color theme="1"/>
        <rFont val="Arial"/>
        <family val="2"/>
      </rPr>
      <t xml:space="preserve"> heater (not incl. sink, heater, power or appliance)</t>
    </r>
  </si>
  <si>
    <t>Please note: adherence to the preferred time slots will be by best endeavours of the delivery team and is not guaranteed. If you are not ready for installation during your requested time slot, delivery may be delayed based on workload.
During build, when you are ready for your bolts to be collected, please phone our Helpdesk on 0844 3388 338 (Option 2) or use the red hotline phone in the Organiser Offices.</t>
  </si>
  <si>
    <t>Floor fixings are of bolt type. Price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</si>
  <si>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Please enter the size and quantity of the bolts required.
To help us assist in the smooth build up of your stand, please provide an indication of the approximate time you require the bolts to be installed. 
If you would like the bolts to be installed at different times throughout the building of your stand, please select multiple dates &amp; times in the relevant columns
If staggered delivery is not necessary, please only use the first column.</t>
  </si>
  <si>
    <t>Company legal name:</t>
  </si>
  <si>
    <t>Event name</t>
  </si>
  <si>
    <t>Company info</t>
  </si>
  <si>
    <t>Hall no.</t>
  </si>
  <si>
    <t>Stand no.</t>
  </si>
  <si>
    <t>Stand name</t>
  </si>
  <si>
    <t>Contact details</t>
  </si>
  <si>
    <t>IT &amp; Networks</t>
  </si>
  <si>
    <t>Cee Form connection, main not included</t>
  </si>
  <si>
    <t>Switch Socket 500W on 24hr</t>
  </si>
  <si>
    <t>Mains - 24 hour</t>
  </si>
  <si>
    <t>Machinery Mains</t>
  </si>
  <si>
    <t>125 Amp 3 Phase</t>
  </si>
  <si>
    <t>Machinery Mains - 24 hour</t>
  </si>
  <si>
    <t>Foamex overlay, 1m by 2.5m</t>
  </si>
  <si>
    <t>Foamex infill, 1m by 2.5m</t>
  </si>
  <si>
    <t>Tension Fabric System, 1m by 2.5m</t>
  </si>
  <si>
    <t>Foamex counter logo, 1m by 1m</t>
  </si>
  <si>
    <t>Fascia logo, 150mm by 150mm</t>
  </si>
  <si>
    <t>Electrics</t>
  </si>
  <si>
    <t>All lighting &amp; sockets include mains power and electrical testing.</t>
  </si>
  <si>
    <t>Lighting</t>
  </si>
  <si>
    <t>Sockets</t>
  </si>
  <si>
    <t>Electrical Mains</t>
  </si>
  <si>
    <t>Please speak to your Organsier if you are unsure which package you have.</t>
  </si>
  <si>
    <t>All electrics include electrical testing.</t>
  </si>
  <si>
    <t>Shell Scheme packages include one of the following electrical packages:
Quartz &amp; Crystal: 2 x Spotlights &amp; 1 x 500W Socket
OR
Opal: 4 x Spotlights &amp; 1 x 500W Socket</t>
  </si>
  <si>
    <t>Shell Scheme Graphics</t>
  </si>
  <si>
    <t>Graphics prices are based on the customer providing print-ready artwork.</t>
  </si>
  <si>
    <t>FS 1</t>
  </si>
  <si>
    <t>FS 2</t>
  </si>
  <si>
    <r>
      <t xml:space="preserve">Email </t>
    </r>
    <r>
      <rPr>
        <b/>
        <sz val="10.5"/>
        <color rgb="FFC00000"/>
        <rFont val="Arial"/>
        <family val="2"/>
      </rPr>
      <t>technicalsales@necgroup.co.uk</t>
    </r>
    <r>
      <rPr>
        <sz val="10.5"/>
        <color rgb="FF041C2C"/>
        <rFont val="Arial"/>
        <family val="2"/>
      </rPr>
      <t xml:space="preserve"> for a Rigging enquiry form. Please note that rigging for your event will be subject to Organiser approval.</t>
    </r>
  </si>
  <si>
    <t>Orders fully paid for between 28th March and 24th April will be surcharged 20% higher than the Standard Price.</t>
  </si>
  <si>
    <t>NEC Fully Connected Order Form - FIT Show 2025</t>
  </si>
  <si>
    <r>
      <t xml:space="preserve">Utilities </t>
    </r>
    <r>
      <rPr>
        <sz val="10"/>
        <color theme="0"/>
        <rFont val="Arial"/>
        <family val="2"/>
      </rPr>
      <t>- plumbing &amp; compressed air</t>
    </r>
  </si>
  <si>
    <r>
      <t xml:space="preserve">Utilities </t>
    </r>
    <r>
      <rPr>
        <b/>
        <sz val="10"/>
        <color theme="0"/>
        <rFont val="Arial"/>
        <family val="2"/>
      </rPr>
      <t>- plumbing &amp; compressed air</t>
    </r>
  </si>
  <si>
    <r>
      <t xml:space="preserve">Advance
</t>
    </r>
    <r>
      <rPr>
        <b/>
        <i/>
        <sz val="8"/>
        <color theme="0"/>
        <rFont val="Arial"/>
        <family val="2"/>
      </rPr>
      <t>paid before 24/02/25</t>
    </r>
  </si>
  <si>
    <r>
      <t xml:space="preserve">Standard
</t>
    </r>
    <r>
      <rPr>
        <b/>
        <i/>
        <sz val="8"/>
        <color theme="0"/>
        <rFont val="Arial"/>
        <family val="2"/>
      </rPr>
      <t>paid before 27/03/25</t>
    </r>
  </si>
  <si>
    <r>
      <t xml:space="preserve">Late
</t>
    </r>
    <r>
      <rPr>
        <b/>
        <i/>
        <sz val="8"/>
        <color theme="0"/>
        <rFont val="Arial"/>
        <family val="2"/>
      </rPr>
      <t>paid before 24/04/25</t>
    </r>
  </si>
  <si>
    <t>For most products, we offer a discount on orders placed and fully paid for, on or before 24th February. Products that are excluded from this will have only one cost displayed.</t>
  </si>
  <si>
    <t>Applied to orders fully paid for between 25th February and 27th March.</t>
  </si>
  <si>
    <t>Rigging &amp; Hanging Banners</t>
  </si>
  <si>
    <t>Stand Fitting &amp; Stand Graphics</t>
  </si>
  <si>
    <t>Confirmation of the costs will be shown in the prepayment invoice which will follow once the order has been processed.</t>
  </si>
  <si>
    <t>Floor Covering</t>
  </si>
  <si>
    <t>per m²</t>
  </si>
  <si>
    <t>Flooring colours</t>
  </si>
  <si>
    <t>Bright Yellow</t>
  </si>
  <si>
    <t>Bright Orange</t>
  </si>
  <si>
    <t>Red</t>
  </si>
  <si>
    <t>Dk Red</t>
  </si>
  <si>
    <t>Dk Blue</t>
  </si>
  <si>
    <t>Frambois</t>
  </si>
  <si>
    <t>Fucshia</t>
  </si>
  <si>
    <t>Petunia</t>
  </si>
  <si>
    <t>Prune</t>
  </si>
  <si>
    <t>Violet</t>
  </si>
  <si>
    <t>Apple Green</t>
  </si>
  <si>
    <t>Grass Green</t>
  </si>
  <si>
    <t>Spring Green</t>
  </si>
  <si>
    <t>Dk Green</t>
  </si>
  <si>
    <t>Atoll Blue</t>
  </si>
  <si>
    <t>Purist Blue</t>
  </si>
  <si>
    <t>Jeans Blue</t>
  </si>
  <si>
    <t>Ocean Blue</t>
  </si>
  <si>
    <t>Mid Blue</t>
  </si>
  <si>
    <t>Royal Blue</t>
  </si>
  <si>
    <t>Slate</t>
  </si>
  <si>
    <t>Carbon</t>
  </si>
  <si>
    <t>Anthracite</t>
  </si>
  <si>
    <t>Cacao</t>
  </si>
  <si>
    <t>Black</t>
  </si>
  <si>
    <t>White</t>
  </si>
  <si>
    <t>Mouse Grey</t>
  </si>
  <si>
    <t>Biege</t>
  </si>
  <si>
    <t>Cream</t>
  </si>
  <si>
    <t>Cocos</t>
  </si>
  <si>
    <t>Select Colour:</t>
  </si>
  <si>
    <t>FC</t>
  </si>
  <si>
    <t>Shell Scheme packages include grey carpet. Should you wish to change the colour, the charge is stated below</t>
  </si>
  <si>
    <t>FIT Suggested Party Packages</t>
  </si>
  <si>
    <t>FIT Show 2025 Party Packages</t>
  </si>
  <si>
    <t>Per Unit/ Head</t>
  </si>
  <si>
    <t>Number of People</t>
  </si>
  <si>
    <t>Gin &amp; Tonic</t>
  </si>
  <si>
    <t>Beer (Madri)</t>
  </si>
  <si>
    <t>Burgers</t>
  </si>
  <si>
    <t>Cheese Board</t>
  </si>
  <si>
    <t xml:space="preserve">Local Cheeses with celery, chutney, unsalted butter and biscuits -£53.75 serves 10 </t>
  </si>
  <si>
    <t>Wine (medium)</t>
  </si>
  <si>
    <t>Prosecco</t>
  </si>
  <si>
    <t>Cocktails</t>
  </si>
  <si>
    <t>Canapes</t>
  </si>
  <si>
    <t xml:space="preserve">5 canapes per guest; spanish tortilla with pimento aioli, mini chicken tikka in chapati, 'feta' &amp; fig crostini with spiced pear chutney, korean BBQ crispy pork belly, confit duck roll with maple syrup &amp; soy, trout on toasted rye with cucumber &amp; watercress </t>
  </si>
  <si>
    <t>Beer &amp; Burgers</t>
  </si>
  <si>
    <t>Cheese &amp; Wine</t>
  </si>
  <si>
    <t>Cocktails &amp; Canapes</t>
  </si>
  <si>
    <t>Beer &amp; Burgers &amp; Bar Service</t>
  </si>
  <si>
    <t>Cheese &amp; Wine &amp; Bar Service</t>
  </si>
  <si>
    <t>Cheese &amp; Wine &amp; Waiter Service</t>
  </si>
  <si>
    <t>Cocktails &amp; Canapes &amp; Waiter Service</t>
  </si>
  <si>
    <t>Please note that there is a minimum quantity for food of 5.</t>
  </si>
  <si>
    <t>If you wish to place an order or have any queries regarding the packages listed above please contact Charlee Churchill</t>
  </si>
  <si>
    <r>
      <t xml:space="preserve">Waiter Service (4 hrs)
</t>
    </r>
    <r>
      <rPr>
        <i/>
        <sz val="10"/>
        <rFont val="Arial"/>
        <family val="2"/>
      </rPr>
      <t>Up to 20 -  two people
21  - 60 - three people
61 - 100 - four people</t>
    </r>
  </si>
  <si>
    <r>
      <t xml:space="preserve">Bar Service (4 hrs)
</t>
    </r>
    <r>
      <rPr>
        <i/>
        <sz val="10"/>
        <rFont val="Arial"/>
        <family val="2"/>
      </rPr>
      <t>Up to 40 - one person
41 - 100 - two people</t>
    </r>
  </si>
  <si>
    <t xml:space="preserve">Bacon Cheese burger with Monterey jack, sliced gherkin, purple onion, bbq relish, mustard </t>
  </si>
  <si>
    <t>Charlee.Churchill@necgroup.co.uk</t>
  </si>
  <si>
    <t>Rewind Carpet</t>
  </si>
  <si>
    <t>1m wide x 300mm deep sloping shelf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</si>
</sst>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
    <numFmt numFmtId="166" formatCode="[$-F400]h:mm:ss\ AM/PM"/>
    <numFmt numFmtId="167" formatCode="dd/mm/yy;@"/>
  </numFmts>
  <fonts count="81"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4"/>
      <color theme="0"/>
      <name val="Calibri"/>
      <family val="2"/>
      <scheme val="minor"/>
    </font>
    <font>
      <i/>
      <sz val="11"/>
      <color theme="0"/>
      <name val="Calibri"/>
      <family val="2"/>
      <scheme val="minor"/>
    </font>
    <font>
      <i/>
      <sz val="11"/>
      <color theme="1"/>
      <name val="Calibri"/>
      <family val="2"/>
      <scheme val="minor"/>
    </font>
    <font>
      <b/>
      <sz val="12"/>
      <name val="Calibri"/>
      <family val="2"/>
      <scheme val="minor"/>
    </font>
    <font>
      <sz val="11"/>
      <name val="Calibri"/>
      <family val="2"/>
      <scheme val="minor"/>
    </font>
    <font>
      <sz val="8"/>
      <name val="Calibri"/>
      <family val="2"/>
      <scheme val="minor"/>
    </font>
    <font>
      <u/>
      <sz val="11"/>
      <color theme="1"/>
      <name val="Calibri"/>
      <family val="2"/>
      <scheme val="minor"/>
    </font>
    <font>
      <sz val="11"/>
      <color rgb="FFD9D9D9"/>
      <name val="Calibri"/>
      <family val="2"/>
      <scheme val="minor"/>
    </font>
    <font>
      <sz val="10.5"/>
      <color theme="1"/>
      <name val="Calibri"/>
      <family val="2"/>
      <scheme val="minor"/>
    </font>
    <font>
      <b/>
      <sz val="36"/>
      <color theme="0"/>
      <name val="Arial"/>
      <family val="2"/>
    </font>
    <font>
      <sz val="11"/>
      <color theme="0"/>
      <name val="Arial"/>
      <family val="2"/>
    </font>
    <font>
      <i/>
      <sz val="12"/>
      <color theme="0"/>
      <name val="Arial"/>
      <family val="2"/>
    </font>
    <font>
      <sz val="16"/>
      <color theme="0"/>
      <name val="Arial"/>
      <family val="2"/>
    </font>
    <font>
      <b/>
      <sz val="16"/>
      <color theme="0"/>
      <name val="Arial"/>
      <family val="2"/>
    </font>
    <font>
      <b/>
      <sz val="24"/>
      <color theme="0"/>
      <name val="Arial"/>
      <family val="2"/>
    </font>
    <font>
      <b/>
      <sz val="14"/>
      <color theme="0"/>
      <name val="Arial"/>
      <family val="2"/>
    </font>
    <font>
      <sz val="11"/>
      <color theme="1"/>
      <name val="Arial"/>
      <family val="2"/>
    </font>
    <font>
      <i/>
      <sz val="11"/>
      <color theme="0"/>
      <name val="Arial"/>
      <family val="2"/>
    </font>
    <font>
      <b/>
      <sz val="11"/>
      <color theme="1"/>
      <name val="Arial"/>
      <family val="2"/>
    </font>
    <font>
      <b/>
      <sz val="11"/>
      <color theme="0"/>
      <name val="Arial"/>
      <family val="2"/>
    </font>
    <font>
      <sz val="14"/>
      <color theme="0"/>
      <name val="Arial"/>
      <family val="2"/>
    </font>
    <font>
      <b/>
      <sz val="14"/>
      <color theme="1"/>
      <name val="Arial"/>
      <family val="2"/>
    </font>
    <font>
      <sz val="14"/>
      <color theme="1"/>
      <name val="Arial"/>
      <family val="2"/>
    </font>
    <font>
      <i/>
      <sz val="11"/>
      <color theme="1"/>
      <name val="Arial"/>
      <family val="2"/>
    </font>
    <font>
      <b/>
      <sz val="12"/>
      <name val="Arial"/>
      <family val="2"/>
    </font>
    <font>
      <sz val="11"/>
      <name val="Arial"/>
      <family val="2"/>
    </font>
    <font>
      <b/>
      <sz val="11"/>
      <name val="Arial"/>
      <family val="2"/>
    </font>
    <font>
      <sz val="11"/>
      <color rgb="FFD9D9D9"/>
      <name val="Arial"/>
      <family val="2"/>
    </font>
    <font>
      <sz val="12"/>
      <name val="Arial"/>
      <family val="2"/>
    </font>
    <font>
      <sz val="10.5"/>
      <color theme="1"/>
      <name val="Arial"/>
      <family val="2"/>
    </font>
    <font>
      <sz val="11"/>
      <color rgb="FF0000FF"/>
      <name val="Arial"/>
      <family val="2"/>
    </font>
    <font>
      <sz val="6"/>
      <color theme="1"/>
      <name val="Arial"/>
      <family val="2"/>
    </font>
    <font>
      <u/>
      <sz val="11"/>
      <color theme="10"/>
      <name val="Arial"/>
      <family val="2"/>
    </font>
    <font>
      <sz val="8"/>
      <color rgb="FF161616"/>
      <name val="Arial"/>
      <family val="2"/>
    </font>
    <font>
      <b/>
      <i/>
      <sz val="14"/>
      <color rgb="FFE40047"/>
      <name val="Arial"/>
      <family val="2"/>
    </font>
    <font>
      <b/>
      <sz val="11"/>
      <color rgb="FFE40047"/>
      <name val="Arial"/>
      <family val="2"/>
    </font>
    <font>
      <sz val="10.5"/>
      <name val="Arial"/>
      <family val="2"/>
    </font>
    <font>
      <b/>
      <sz val="10.5"/>
      <color theme="1"/>
      <name val="Arial"/>
      <family val="2"/>
    </font>
    <font>
      <b/>
      <sz val="10.5"/>
      <name val="Arial"/>
      <family val="2"/>
    </font>
    <font>
      <i/>
      <sz val="10.5"/>
      <color theme="1"/>
      <name val="Arial"/>
      <family val="2"/>
    </font>
    <font>
      <sz val="10.5"/>
      <color rgb="FF0000FF"/>
      <name val="Arial"/>
      <family val="2"/>
    </font>
    <font>
      <b/>
      <i/>
      <sz val="10.5"/>
      <color theme="1"/>
      <name val="Arial"/>
      <family val="2"/>
    </font>
    <font>
      <sz val="10"/>
      <color theme="1"/>
      <name val="Arial"/>
      <family val="2"/>
    </font>
    <font>
      <b/>
      <u/>
      <sz val="14"/>
      <name val="Arial"/>
      <family val="2"/>
    </font>
    <font>
      <i/>
      <sz val="10"/>
      <name val="Arial"/>
      <family val="2"/>
    </font>
    <font>
      <b/>
      <i/>
      <sz val="10"/>
      <name val="Arial"/>
      <family val="2"/>
    </font>
    <font>
      <i/>
      <sz val="10.5"/>
      <color rgb="FFFF0000"/>
      <name val="Arial"/>
      <family val="2"/>
    </font>
    <font>
      <b/>
      <sz val="10"/>
      <color theme="1"/>
      <name val="Arial"/>
      <family val="2"/>
    </font>
    <font>
      <sz val="10"/>
      <color theme="0" tint="-0.14999847407452621"/>
      <name val="Arial"/>
      <family val="2"/>
    </font>
    <font>
      <i/>
      <sz val="10"/>
      <color theme="1"/>
      <name val="Arial"/>
      <family val="2"/>
    </font>
    <font>
      <sz val="10"/>
      <color theme="1"/>
      <name val="Calibri"/>
      <family val="2"/>
      <scheme val="minor"/>
    </font>
    <font>
      <sz val="10"/>
      <color rgb="FFD9D9D9"/>
      <name val="Arial"/>
      <family val="2"/>
    </font>
    <font>
      <sz val="10"/>
      <name val="Arial"/>
      <family val="2"/>
    </font>
    <font>
      <b/>
      <sz val="10"/>
      <color rgb="FFD9D9D9"/>
      <name val="Arial"/>
      <family val="2"/>
    </font>
    <font>
      <u/>
      <sz val="11"/>
      <color theme="0"/>
      <name val="Arial"/>
      <family val="2"/>
    </font>
    <font>
      <sz val="11"/>
      <color rgb="FF9C0006"/>
      <name val="Calibri"/>
      <family val="2"/>
      <scheme val="minor"/>
    </font>
    <font>
      <b/>
      <sz val="11"/>
      <color theme="0"/>
      <name val="Calibri"/>
      <family val="2"/>
      <scheme val="minor"/>
    </font>
    <font>
      <b/>
      <sz val="10"/>
      <color theme="0"/>
      <name val="Arial"/>
      <family val="2"/>
    </font>
    <font>
      <sz val="10"/>
      <color theme="0"/>
      <name val="Arial"/>
      <family val="2"/>
    </font>
    <font>
      <b/>
      <sz val="10"/>
      <color rgb="FF041C2C"/>
      <name val="Arial"/>
      <family val="2"/>
    </font>
    <font>
      <sz val="10"/>
      <color rgb="FF041C2C"/>
      <name val="Arial"/>
      <family val="2"/>
    </font>
    <font>
      <sz val="11"/>
      <color rgb="FF041C2C"/>
      <name val="Arial"/>
      <family val="2"/>
    </font>
    <font>
      <b/>
      <sz val="10.5"/>
      <color rgb="FF041C2C"/>
      <name val="Arial"/>
      <family val="2"/>
    </font>
    <font>
      <sz val="10.5"/>
      <color rgb="FF041C2C"/>
      <name val="Arial"/>
      <family val="2"/>
    </font>
    <font>
      <b/>
      <i/>
      <sz val="10.5"/>
      <color rgb="FF041C2C"/>
      <name val="Arial"/>
      <family val="2"/>
    </font>
    <font>
      <i/>
      <sz val="10.5"/>
      <color rgb="FF041C2C"/>
      <name val="Arial"/>
      <family val="2"/>
    </font>
    <font>
      <b/>
      <sz val="10.5"/>
      <color rgb="FFC00000"/>
      <name val="Arial"/>
      <family val="2"/>
    </font>
    <font>
      <sz val="8"/>
      <color rgb="FF041C2C"/>
      <name val="Arial"/>
      <family val="2"/>
    </font>
    <font>
      <i/>
      <sz val="11"/>
      <color rgb="FF041C2C"/>
      <name val="Arial"/>
      <family val="2"/>
    </font>
    <font>
      <u/>
      <sz val="11"/>
      <color rgb="FF041C2C"/>
      <name val="Calibri"/>
      <family val="2"/>
      <scheme val="minor"/>
    </font>
    <font>
      <b/>
      <i/>
      <sz val="8"/>
      <color theme="0"/>
      <name val="Arial"/>
      <family val="2"/>
    </font>
    <font>
      <b/>
      <sz val="13.5"/>
      <color theme="0"/>
      <name val="Arial"/>
      <family val="2"/>
    </font>
    <font>
      <sz val="13.5"/>
      <color theme="0"/>
      <name val="Arial"/>
      <family val="2"/>
    </font>
    <font>
      <sz val="13"/>
      <color theme="0"/>
      <name val="Arial"/>
      <family val="2"/>
    </font>
    <font>
      <b/>
      <sz val="13"/>
      <color theme="0"/>
      <name val="Arial"/>
      <family val="2"/>
    </font>
    <font>
      <b/>
      <sz val="24"/>
      <color theme="1"/>
      <name val="Arial"/>
      <family val="2"/>
    </font>
    <font>
      <u/>
      <sz val="10"/>
      <color theme="10"/>
      <name val="Arial"/>
      <family val="2"/>
    </font>
  </fonts>
  <fills count="13">
    <fill>
      <patternFill patternType="none"/>
    </fill>
    <fill>
      <patternFill patternType="gray125"/>
    </fill>
    <fill>
      <patternFill patternType="solid">
        <fgColor theme="0"/>
        <bgColor indexed="64"/>
      </patternFill>
    </fill>
    <fill>
      <patternFill patternType="solid">
        <fgColor rgb="FF1E384E"/>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9D9D9"/>
        <bgColor indexed="64"/>
      </patternFill>
    </fill>
    <fill>
      <patternFill patternType="solid">
        <fgColor theme="9" tint="0.59999389629810485"/>
        <bgColor indexed="64"/>
      </patternFill>
    </fill>
    <fill>
      <patternFill patternType="solid">
        <fgColor rgb="FF041C2C"/>
        <bgColor indexed="64"/>
      </patternFill>
    </fill>
    <fill>
      <patternFill patternType="solid">
        <fgColor rgb="FFE40047"/>
        <bgColor indexed="64"/>
      </patternFill>
    </fill>
    <fill>
      <patternFill patternType="solid">
        <fgColor rgb="FFFFC7CE"/>
      </patternFill>
    </fill>
    <fill>
      <patternFill patternType="solid">
        <fgColor rgb="FF660066"/>
        <bgColor indexed="64"/>
      </patternFill>
    </fill>
    <fill>
      <patternFill patternType="solid">
        <fgColor rgb="FF800080"/>
        <bgColor indexed="64"/>
      </patternFill>
    </fill>
  </fills>
  <borders count="2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style="thin">
        <color indexed="64"/>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right style="hair">
        <color theme="0" tint="-0.499984740745262"/>
      </right>
      <top style="thin">
        <color indexed="64"/>
      </top>
      <bottom/>
      <diagonal/>
    </border>
    <border>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indexed="64"/>
      </left>
      <right style="hair">
        <color theme="0" tint="-0.499984740745262"/>
      </right>
      <top style="thin">
        <color theme="0" tint="-0.499984740745262"/>
      </top>
      <bottom style="hair">
        <color theme="0" tint="-0.499984740745262"/>
      </bottom>
      <diagonal/>
    </border>
    <border>
      <left style="hair">
        <color theme="0" tint="-0.499984740745262"/>
      </left>
      <right style="thin">
        <color indexed="64"/>
      </right>
      <top style="thin">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thin">
        <color indexed="64"/>
      </left>
      <right style="hair">
        <color indexed="64"/>
      </right>
      <top style="hair">
        <color theme="0" tint="-0.499984740745262"/>
      </top>
      <bottom style="hair">
        <color theme="0" tint="-0.499984740745262"/>
      </bottom>
      <diagonal/>
    </border>
    <border>
      <left style="hair">
        <color indexed="64"/>
      </left>
      <right style="hair">
        <color indexed="64"/>
      </right>
      <top style="hair">
        <color theme="0" tint="-0.499984740745262"/>
      </top>
      <bottom style="hair">
        <color theme="0" tint="-0.499984740745262"/>
      </bottom>
      <diagonal/>
    </border>
    <border>
      <left style="hair">
        <color indexed="64"/>
      </left>
      <right style="thin">
        <color theme="0" tint="-0.499984740745262"/>
      </right>
      <top style="hair">
        <color theme="0" tint="-0.499984740745262"/>
      </top>
      <bottom style="hair">
        <color theme="0" tint="-0.499984740745262"/>
      </bottom>
      <diagonal/>
    </border>
    <border>
      <left style="thin">
        <color indexed="64"/>
      </left>
      <right style="hair">
        <color indexed="64"/>
      </right>
      <top style="hair">
        <color theme="0" tint="-0.499984740745262"/>
      </top>
      <bottom style="thin">
        <color theme="0" tint="-0.499984740745262"/>
      </bottom>
      <diagonal/>
    </border>
    <border>
      <left style="hair">
        <color indexed="64"/>
      </left>
      <right style="hair">
        <color indexed="64"/>
      </right>
      <top style="hair">
        <color theme="0" tint="-0.499984740745262"/>
      </top>
      <bottom style="thin">
        <color theme="0" tint="-0.499984740745262"/>
      </bottom>
      <diagonal/>
    </border>
    <border>
      <left style="hair">
        <color indexed="64"/>
      </left>
      <right style="thin">
        <color theme="0" tint="-0.499984740745262"/>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indexed="64"/>
      </left>
      <right/>
      <top style="thin">
        <color theme="0" tint="-0.499984740745262"/>
      </top>
      <bottom/>
      <diagonal/>
    </border>
    <border>
      <left/>
      <right style="thin">
        <color indexed="64"/>
      </right>
      <top style="thin">
        <color theme="0" tint="-0.499984740745262"/>
      </top>
      <bottom/>
      <diagonal/>
    </border>
    <border>
      <left style="thin">
        <color indexed="64"/>
      </left>
      <right style="hair">
        <color indexed="64"/>
      </right>
      <top style="thin">
        <color indexed="64"/>
      </top>
      <bottom style="hair">
        <color theme="0" tint="-0.499984740745262"/>
      </bottom>
      <diagonal/>
    </border>
    <border>
      <left style="hair">
        <color indexed="64"/>
      </left>
      <right style="hair">
        <color indexed="64"/>
      </right>
      <top style="thin">
        <color indexed="64"/>
      </top>
      <bottom style="hair">
        <color theme="0" tint="-0.499984740745262"/>
      </bottom>
      <diagonal/>
    </border>
    <border>
      <left style="hair">
        <color indexed="64"/>
      </left>
      <right style="thin">
        <color theme="0" tint="-0.499984740745262"/>
      </right>
      <top style="thin">
        <color indexed="64"/>
      </top>
      <bottom style="hair">
        <color theme="0" tint="-0.499984740745262"/>
      </bottom>
      <diagonal/>
    </border>
    <border>
      <left style="hair">
        <color theme="0" tint="-0.499984740745262"/>
      </left>
      <right style="hair">
        <color theme="0" tint="-0.499984740745262"/>
      </right>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style="hair">
        <color theme="0" tint="-0.499984740745262"/>
      </left>
      <right style="hair">
        <color theme="0" tint="-0.499984740745262"/>
      </right>
      <top/>
      <bottom style="hair">
        <color theme="0" tint="-0.499984740745262"/>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hair">
        <color indexed="64"/>
      </bottom>
      <diagonal/>
    </border>
    <border>
      <left style="hair">
        <color theme="0" tint="-0.499984740745262"/>
      </left>
      <right/>
      <top/>
      <bottom style="hair">
        <color theme="0" tint="-0.499984740745262"/>
      </bottom>
      <diagonal/>
    </border>
    <border>
      <left style="thin">
        <color theme="0" tint="-0.499984740745262"/>
      </left>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right style="thin">
        <color theme="0" tint="-0.499984740745262"/>
      </right>
      <top style="hair">
        <color theme="0" tint="-0.499984740745262"/>
      </top>
      <bottom style="thin">
        <color indexed="64"/>
      </bottom>
      <diagonal/>
    </border>
    <border>
      <left style="thin">
        <color theme="0" tint="-0.499984740745262"/>
      </left>
      <right style="thin">
        <color theme="0" tint="-0.499984740745262"/>
      </right>
      <top style="hair">
        <color theme="0" tint="-0.499984740745262"/>
      </top>
      <bottom style="thin">
        <color indexed="64"/>
      </bottom>
      <diagonal/>
    </border>
    <border>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hair">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hair">
        <color theme="0" tint="-0.499984740745262"/>
      </left>
      <right/>
      <top style="thin">
        <color theme="0" tint="-0.499984740745262"/>
      </top>
      <bottom/>
      <diagonal/>
    </border>
    <border>
      <left style="thin">
        <color indexed="64"/>
      </left>
      <right/>
      <top style="hair">
        <color theme="0" tint="-0.499984740745262"/>
      </top>
      <bottom style="thin">
        <color theme="0" tint="-0.499984740745262"/>
      </bottom>
      <diagonal/>
    </border>
    <border>
      <left style="thin">
        <color indexed="64"/>
      </left>
      <right/>
      <top style="thin">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indexed="64"/>
      </left>
      <right/>
      <top style="thin">
        <color indexed="64"/>
      </top>
      <bottom style="thin">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thin">
        <color theme="0" tint="-0.499984740745262"/>
      </right>
      <top style="thin">
        <color indexed="64"/>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thin">
        <color theme="0" tint="-0.499984740745262"/>
      </top>
      <bottom style="thin">
        <color indexed="64"/>
      </bottom>
      <diagonal/>
    </border>
    <border>
      <left style="hair">
        <color theme="0" tint="-0.499984740745262"/>
      </left>
      <right/>
      <top style="thin">
        <color indexed="64"/>
      </top>
      <bottom/>
      <diagonal/>
    </border>
    <border>
      <left/>
      <right style="hair">
        <color indexed="64"/>
      </right>
      <top style="thin">
        <color indexed="64"/>
      </top>
      <bottom style="hair">
        <color theme="0" tint="-0.499984740745262"/>
      </bottom>
      <diagonal/>
    </border>
    <border>
      <left/>
      <right style="hair">
        <color indexed="64"/>
      </right>
      <top style="hair">
        <color theme="0" tint="-0.499984740745262"/>
      </top>
      <bottom style="hair">
        <color theme="0" tint="-0.499984740745262"/>
      </bottom>
      <diagonal/>
    </border>
    <border>
      <left/>
      <right style="hair">
        <color indexed="64"/>
      </right>
      <top style="hair">
        <color theme="0" tint="-0.499984740745262"/>
      </top>
      <bottom style="thin">
        <color theme="0" tint="-0.499984740745262"/>
      </bottom>
      <diagonal/>
    </border>
    <border>
      <left style="hair">
        <color indexed="64"/>
      </left>
      <right/>
      <top style="thin">
        <color indexed="64"/>
      </top>
      <bottom style="hair">
        <color theme="0" tint="-0.499984740745262"/>
      </bottom>
      <diagonal/>
    </border>
    <border>
      <left style="hair">
        <color indexed="64"/>
      </left>
      <right/>
      <top style="hair">
        <color theme="0" tint="-0.499984740745262"/>
      </top>
      <bottom style="hair">
        <color theme="0" tint="-0.499984740745262"/>
      </bottom>
      <diagonal/>
    </border>
    <border>
      <left style="hair">
        <color indexed="64"/>
      </left>
      <right/>
      <top style="hair">
        <color theme="0" tint="-0.499984740745262"/>
      </top>
      <bottom style="thin">
        <color theme="0" tint="-0.499984740745262"/>
      </bottom>
      <diagonal/>
    </border>
    <border>
      <left style="thin">
        <color rgb="FF041C2C"/>
      </left>
      <right/>
      <top style="thin">
        <color rgb="FF041C2C"/>
      </top>
      <bottom style="thin">
        <color rgb="FF041C2C"/>
      </bottom>
      <diagonal/>
    </border>
    <border>
      <left/>
      <right/>
      <top style="thin">
        <color rgb="FF041C2C"/>
      </top>
      <bottom style="thin">
        <color rgb="FF041C2C"/>
      </bottom>
      <diagonal/>
    </border>
    <border>
      <left/>
      <right style="thin">
        <color rgb="FF041C2C"/>
      </right>
      <top style="thin">
        <color rgb="FF041C2C"/>
      </top>
      <bottom style="thin">
        <color rgb="FF041C2C"/>
      </bottom>
      <diagonal/>
    </border>
    <border>
      <left/>
      <right style="thin">
        <color indexed="64"/>
      </right>
      <top style="thin">
        <color indexed="64"/>
      </top>
      <bottom style="hair">
        <color theme="0" tint="-0.499984740745262"/>
      </bottom>
      <diagonal/>
    </border>
    <border>
      <left style="hair">
        <color theme="0" tint="-0.499984740745262"/>
      </left>
      <right style="hair">
        <color theme="0" tint="-0.499984740745262"/>
      </right>
      <top style="thin">
        <color indexed="64"/>
      </top>
      <bottom style="thin">
        <color theme="0" tint="-0.499984740745262"/>
      </bottom>
      <diagonal/>
    </border>
    <border>
      <left style="hair">
        <color theme="0" tint="-0.499984740745262"/>
      </left>
      <right/>
      <top style="thin">
        <color indexed="64"/>
      </top>
      <bottom style="hair">
        <color theme="0" tint="-0.499984740745262"/>
      </bottom>
      <diagonal/>
    </border>
    <border>
      <left style="thin">
        <color rgb="FF041C2C"/>
      </left>
      <right/>
      <top style="thin">
        <color rgb="FF041C2C"/>
      </top>
      <bottom style="thin">
        <color theme="0" tint="-0.499984740745262"/>
      </bottom>
      <diagonal/>
    </border>
    <border>
      <left/>
      <right/>
      <top style="thin">
        <color rgb="FF041C2C"/>
      </top>
      <bottom style="thin">
        <color theme="0" tint="-0.499984740745262"/>
      </bottom>
      <diagonal/>
    </border>
    <border>
      <left/>
      <right style="thin">
        <color rgb="FF041C2C"/>
      </right>
      <top style="thin">
        <color rgb="FF041C2C"/>
      </top>
      <bottom style="thin">
        <color theme="0" tint="-0.499984740745262"/>
      </bottom>
      <diagonal/>
    </border>
    <border>
      <left style="thin">
        <color rgb="FF041C2C"/>
      </left>
      <right style="hair">
        <color theme="0" tint="-0.499984740745262"/>
      </right>
      <top style="thin">
        <color theme="0" tint="-0.499984740745262"/>
      </top>
      <bottom style="hair">
        <color theme="0" tint="-0.499984740745262"/>
      </bottom>
      <diagonal/>
    </border>
    <border>
      <left style="hair">
        <color theme="0" tint="-0.499984740745262"/>
      </left>
      <right style="thin">
        <color rgb="FF041C2C"/>
      </right>
      <top style="thin">
        <color theme="0" tint="-0.499984740745262"/>
      </top>
      <bottom style="hair">
        <color theme="0" tint="-0.499984740745262"/>
      </bottom>
      <diagonal/>
    </border>
    <border>
      <left style="thin">
        <color rgb="FF041C2C"/>
      </left>
      <right style="hair">
        <color theme="0" tint="-0.499984740745262"/>
      </right>
      <top style="hair">
        <color theme="0" tint="-0.499984740745262"/>
      </top>
      <bottom style="hair">
        <color theme="0" tint="-0.499984740745262"/>
      </bottom>
      <diagonal/>
    </border>
    <border>
      <left style="hair">
        <color theme="0" tint="-0.499984740745262"/>
      </left>
      <right style="thin">
        <color rgb="FF041C2C"/>
      </right>
      <top style="hair">
        <color theme="0" tint="-0.499984740745262"/>
      </top>
      <bottom style="hair">
        <color theme="0" tint="-0.499984740745262"/>
      </bottom>
      <diagonal/>
    </border>
    <border>
      <left style="thin">
        <color rgb="FF041C2C"/>
      </left>
      <right style="hair">
        <color theme="0" tint="-0.499984740745262"/>
      </right>
      <top style="hair">
        <color theme="0" tint="-0.499984740745262"/>
      </top>
      <bottom style="thin">
        <color theme="0" tint="-0.499984740745262"/>
      </bottom>
      <diagonal/>
    </border>
    <border>
      <left style="hair">
        <color theme="0" tint="-0.499984740745262"/>
      </left>
      <right style="thin">
        <color rgb="FF041C2C"/>
      </right>
      <top style="hair">
        <color theme="0" tint="-0.499984740745262"/>
      </top>
      <bottom style="thin">
        <color theme="0" tint="-0.499984740745262"/>
      </bottom>
      <diagonal/>
    </border>
    <border>
      <left style="thin">
        <color rgb="FF041C2C"/>
      </left>
      <right/>
      <top style="thin">
        <color theme="0" tint="-0.499984740745262"/>
      </top>
      <bottom style="thin">
        <color theme="0" tint="-0.499984740745262"/>
      </bottom>
      <diagonal/>
    </border>
    <border>
      <left/>
      <right style="thin">
        <color rgb="FF041C2C"/>
      </right>
      <top style="thin">
        <color theme="0" tint="-0.499984740745262"/>
      </top>
      <bottom style="thin">
        <color theme="0" tint="-0.499984740745262"/>
      </bottom>
      <diagonal/>
    </border>
    <border>
      <left style="thin">
        <color rgb="FF041C2C"/>
      </left>
      <right style="hair">
        <color theme="0" tint="-0.499984740745262"/>
      </right>
      <top style="thin">
        <color theme="0" tint="-0.499984740745262"/>
      </top>
      <bottom style="thin">
        <color theme="0" tint="-0.499984740745262"/>
      </bottom>
      <diagonal/>
    </border>
    <border>
      <left style="hair">
        <color theme="0" tint="-0.499984740745262"/>
      </left>
      <right style="thin">
        <color rgb="FF041C2C"/>
      </right>
      <top style="thin">
        <color theme="0" tint="-0.499984740745262"/>
      </top>
      <bottom style="thin">
        <color theme="0" tint="-0.499984740745262"/>
      </bottom>
      <diagonal/>
    </border>
    <border>
      <left style="thin">
        <color rgb="FF041C2C"/>
      </left>
      <right style="hair">
        <color theme="0" tint="-0.499984740745262"/>
      </right>
      <top style="hair">
        <color theme="0" tint="-0.499984740745262"/>
      </top>
      <bottom style="thin">
        <color rgb="FF041C2C"/>
      </bottom>
      <diagonal/>
    </border>
    <border>
      <left style="hair">
        <color theme="0" tint="-0.499984740745262"/>
      </left>
      <right style="hair">
        <color theme="0" tint="-0.499984740745262"/>
      </right>
      <top style="hair">
        <color theme="0" tint="-0.499984740745262"/>
      </top>
      <bottom style="thin">
        <color rgb="FF041C2C"/>
      </bottom>
      <diagonal/>
    </border>
    <border>
      <left style="hair">
        <color theme="0" tint="-0.499984740745262"/>
      </left>
      <right/>
      <top style="hair">
        <color theme="0" tint="-0.499984740745262"/>
      </top>
      <bottom style="thin">
        <color rgb="FF041C2C"/>
      </bottom>
      <diagonal/>
    </border>
    <border>
      <left style="thin">
        <color theme="0" tint="-0.499984740745262"/>
      </left>
      <right style="thin">
        <color theme="0" tint="-0.499984740745262"/>
      </right>
      <top style="thin">
        <color theme="0" tint="-0.499984740745262"/>
      </top>
      <bottom style="thin">
        <color rgb="FF041C2C"/>
      </bottom>
      <diagonal/>
    </border>
    <border>
      <left style="thin">
        <color theme="0" tint="-0.499984740745262"/>
      </left>
      <right style="hair">
        <color theme="0" tint="-0.499984740745262"/>
      </right>
      <top style="hair">
        <color theme="0" tint="-0.499984740745262"/>
      </top>
      <bottom style="thin">
        <color rgb="FF041C2C"/>
      </bottom>
      <diagonal/>
    </border>
    <border>
      <left style="hair">
        <color theme="0" tint="-0.499984740745262"/>
      </left>
      <right style="thin">
        <color rgb="FF041C2C"/>
      </right>
      <top style="hair">
        <color theme="0" tint="-0.499984740745262"/>
      </top>
      <bottom style="thin">
        <color rgb="FF041C2C"/>
      </bottom>
      <diagonal/>
    </border>
    <border>
      <left/>
      <right style="hair">
        <color theme="0" tint="-0.499984740745262"/>
      </right>
      <top style="hair">
        <color theme="0" tint="-0.499984740745262"/>
      </top>
      <bottom style="thin">
        <color rgb="FF041C2C"/>
      </bottom>
      <diagonal/>
    </border>
    <border>
      <left style="thin">
        <color indexed="64"/>
      </left>
      <right style="hair">
        <color indexed="64"/>
      </right>
      <top style="thin">
        <color indexed="64"/>
      </top>
      <bottom style="thin">
        <color rgb="FFA6A6A6"/>
      </bottom>
      <diagonal/>
    </border>
    <border>
      <left style="thin">
        <color indexed="64"/>
      </left>
      <right style="hair">
        <color indexed="64"/>
      </right>
      <top style="thin">
        <color rgb="FFA6A6A6"/>
      </top>
      <bottom style="thin">
        <color rgb="FFA6A6A6"/>
      </bottom>
      <diagonal/>
    </border>
    <border>
      <left style="thin">
        <color indexed="64"/>
      </left>
      <right style="hair">
        <color indexed="64"/>
      </right>
      <top style="thin">
        <color rgb="FFA6A6A6"/>
      </top>
      <bottom style="thin">
        <color indexed="64"/>
      </bottom>
      <diagonal/>
    </border>
    <border>
      <left/>
      <right style="thin">
        <color theme="0" tint="-0.499984740745262"/>
      </right>
      <top/>
      <bottom/>
      <diagonal/>
    </border>
    <border>
      <left style="thin">
        <color rgb="FF041C2C"/>
      </left>
      <right style="thin">
        <color rgb="FF041C2C"/>
      </right>
      <top style="thin">
        <color rgb="FF041C2C"/>
      </top>
      <bottom style="thin">
        <color rgb="FF041C2C"/>
      </bottom>
      <diagonal/>
    </border>
    <border>
      <left style="thin">
        <color rgb="FF041C2C"/>
      </left>
      <right style="thin">
        <color rgb="FF041C2C"/>
      </right>
      <top style="thin">
        <color theme="0" tint="-0.499984740745262"/>
      </top>
      <bottom/>
      <diagonal/>
    </border>
    <border>
      <left style="thin">
        <color rgb="FF041C2C"/>
      </left>
      <right style="thin">
        <color rgb="FF041C2C"/>
      </right>
      <top style="thin">
        <color theme="0" tint="-0.499984740745262"/>
      </top>
      <bottom style="hair">
        <color theme="0" tint="-0.499984740745262"/>
      </bottom>
      <diagonal/>
    </border>
    <border>
      <left style="thin">
        <color rgb="FF041C2C"/>
      </left>
      <right style="thin">
        <color rgb="FF041C2C"/>
      </right>
      <top style="hair">
        <color theme="0" tint="-0.499984740745262"/>
      </top>
      <bottom style="thin">
        <color rgb="FF041C2C"/>
      </bottom>
      <diagonal/>
    </border>
    <border>
      <left/>
      <right/>
      <top/>
      <bottom style="thin">
        <color theme="0" tint="-0.499984740745262"/>
      </bottom>
      <diagonal/>
    </border>
    <border>
      <left/>
      <right style="thin">
        <color indexed="64"/>
      </right>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hair">
        <color theme="0" tint="-0.499984740745262"/>
      </left>
      <right style="thin">
        <color theme="0" tint="-0.499984740745262"/>
      </right>
      <top style="thin">
        <color rgb="FF041C2C"/>
      </top>
      <bottom style="thin">
        <color theme="0" tint="-0.499984740745262"/>
      </bottom>
      <diagonal/>
    </border>
    <border>
      <left style="thin">
        <color theme="0" tint="-0.499984740745262"/>
      </left>
      <right style="thin">
        <color theme="0" tint="-0.499984740745262"/>
      </right>
      <top style="thin">
        <color rgb="FF041C2C"/>
      </top>
      <bottom style="thin">
        <color theme="0" tint="-0.499984740745262"/>
      </bottom>
      <diagonal/>
    </border>
    <border>
      <left style="thin">
        <color rgb="FF041C2C"/>
      </left>
      <right/>
      <top style="thin">
        <color rgb="FF041C2C"/>
      </top>
      <bottom/>
      <diagonal/>
    </border>
    <border>
      <left style="hair">
        <color theme="0" tint="-0.499984740745262"/>
      </left>
      <right/>
      <top style="thin">
        <color rgb="FF041C2C"/>
      </top>
      <bottom style="thin">
        <color theme="0" tint="-0.499984740745262"/>
      </bottom>
      <diagonal/>
    </border>
    <border>
      <left/>
      <right style="hair">
        <color theme="0" tint="-0.499984740745262"/>
      </right>
      <top style="thin">
        <color rgb="FF041C2C"/>
      </top>
      <bottom style="thin">
        <color theme="0" tint="-0.499984740745262"/>
      </bottom>
      <diagonal/>
    </border>
    <border>
      <left/>
      <right/>
      <top style="thin">
        <color rgb="FF041C2C"/>
      </top>
      <bottom/>
      <diagonal/>
    </border>
    <border>
      <left/>
      <right/>
      <top/>
      <bottom style="thin">
        <color rgb="FF041C2C"/>
      </bottom>
      <diagonal/>
    </border>
    <border>
      <left style="thin">
        <color indexed="64"/>
      </left>
      <right/>
      <top/>
      <bottom style="thin">
        <color rgb="FF041C2C"/>
      </bottom>
      <diagonal/>
    </border>
    <border>
      <left style="thin">
        <color theme="0" tint="-0.499984740745262"/>
      </left>
      <right/>
      <top style="thin">
        <color theme="0" tint="-0.499984740745262"/>
      </top>
      <bottom style="thin">
        <color rgb="FF041C2C"/>
      </bottom>
      <diagonal/>
    </border>
    <border>
      <left/>
      <right/>
      <top style="thin">
        <color theme="0" tint="-0.499984740745262"/>
      </top>
      <bottom style="thin">
        <color rgb="FF041C2C"/>
      </bottom>
      <diagonal/>
    </border>
    <border>
      <left style="thin">
        <color rgb="FF041C2C"/>
      </left>
      <right style="hair">
        <color theme="0" tint="-0.499984740745262"/>
      </right>
      <top style="thin">
        <color rgb="FF041C2C"/>
      </top>
      <bottom/>
      <diagonal/>
    </border>
    <border>
      <left style="hair">
        <color theme="0" tint="-0.499984740745262"/>
      </left>
      <right style="hair">
        <color theme="0" tint="-0.499984740745262"/>
      </right>
      <top style="thin">
        <color rgb="FF041C2C"/>
      </top>
      <bottom/>
      <diagonal/>
    </border>
    <border>
      <left style="hair">
        <color theme="0" tint="-0.499984740745262"/>
      </left>
      <right style="thin">
        <color rgb="FF041C2C"/>
      </right>
      <top style="thin">
        <color rgb="FF041C2C"/>
      </top>
      <bottom/>
      <diagonal/>
    </border>
    <border>
      <left style="thin">
        <color theme="0" tint="-0.499984740745262"/>
      </left>
      <right/>
      <top/>
      <bottom style="thin">
        <color theme="0" tint="-0.499984740745262"/>
      </bottom>
      <diagonal/>
    </border>
    <border>
      <left/>
      <right style="thin">
        <color rgb="FF041C2C"/>
      </right>
      <top/>
      <bottom style="thin">
        <color theme="0" tint="-0.499984740745262"/>
      </bottom>
      <diagonal/>
    </border>
    <border>
      <left/>
      <right style="thin">
        <color theme="0" tint="-0.499984740745262"/>
      </right>
      <top/>
      <bottom style="thin">
        <color theme="0" tint="-0.499984740745262"/>
      </bottom>
      <diagonal/>
    </border>
    <border>
      <left/>
      <right style="thin">
        <color rgb="FF041C2C"/>
      </right>
      <top style="thin">
        <color rgb="FF041C2C"/>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41C2C"/>
      </right>
      <top/>
      <bottom style="thin">
        <color rgb="FF041C2C"/>
      </bottom>
      <diagonal/>
    </border>
    <border>
      <left style="thin">
        <color indexed="64"/>
      </left>
      <right style="thin">
        <color indexed="64"/>
      </right>
      <top/>
      <bottom style="thin">
        <color indexed="64"/>
      </bottom>
      <diagonal/>
    </border>
    <border>
      <left style="thin">
        <color auto="1"/>
      </left>
      <right/>
      <top/>
      <bottom style="hair">
        <color auto="1"/>
      </bottom>
      <diagonal/>
    </border>
    <border>
      <left/>
      <right style="thin">
        <color auto="1"/>
      </right>
      <top/>
      <bottom style="hair">
        <color auto="1"/>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41C2C"/>
      </left>
      <right/>
      <top/>
      <bottom/>
      <diagonal/>
    </border>
    <border>
      <left/>
      <right style="thin">
        <color rgb="FF041C2C"/>
      </right>
      <top/>
      <bottom/>
      <diagonal/>
    </border>
    <border>
      <left style="thin">
        <color rgb="FF041C2C"/>
      </left>
      <right/>
      <top/>
      <bottom style="thin">
        <color rgb="FF041C2C"/>
      </bottom>
      <diagonal/>
    </border>
    <border>
      <left style="thin">
        <color auto="1"/>
      </left>
      <right style="thin">
        <color indexed="64"/>
      </right>
      <top style="thin">
        <color auto="1"/>
      </top>
      <bottom style="thin">
        <color theme="1" tint="0.499984740745262"/>
      </bottom>
      <diagonal/>
    </border>
    <border>
      <left style="thin">
        <color auto="1"/>
      </left>
      <right style="thin">
        <color indexed="64"/>
      </right>
      <top style="thin">
        <color theme="1" tint="0.499984740745262"/>
      </top>
      <bottom style="thin">
        <color theme="1" tint="0.499984740745262"/>
      </bottom>
      <diagonal/>
    </border>
    <border>
      <left style="thin">
        <color auto="1"/>
      </left>
      <right style="thin">
        <color indexed="64"/>
      </right>
      <top style="thin">
        <color theme="1" tint="0.499984740745262"/>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59" fillId="10" borderId="0" applyNumberFormat="0" applyBorder="0" applyAlignment="0" applyProtection="0"/>
    <xf numFmtId="44" fontId="1" fillId="0" borderId="0" applyFont="0" applyFill="0" applyBorder="0" applyAlignment="0" applyProtection="0"/>
  </cellStyleXfs>
  <cellXfs count="1252">
    <xf numFmtId="0" fontId="0" fillId="0" borderId="0" xfId="0"/>
    <xf numFmtId="0" fontId="0" fillId="2" borderId="0" xfId="0" applyFill="1"/>
    <xf numFmtId="0" fontId="4" fillId="3" borderId="0" xfId="0" applyFont="1" applyFill="1" applyAlignment="1">
      <alignment horizontal="left" vertical="center"/>
    </xf>
    <xf numFmtId="0" fontId="0" fillId="3" borderId="0" xfId="0" applyFill="1"/>
    <xf numFmtId="0" fontId="2" fillId="3" borderId="0" xfId="0" applyFont="1" applyFill="1"/>
    <xf numFmtId="0" fontId="5" fillId="3" borderId="0" xfId="0" applyFont="1" applyFill="1" applyAlignment="1">
      <alignment horizontal="left" vertical="center"/>
    </xf>
    <xf numFmtId="0" fontId="6" fillId="2" borderId="0" xfId="0" applyFont="1" applyFill="1"/>
    <xf numFmtId="0" fontId="7" fillId="2" borderId="0" xfId="0" applyFont="1" applyFill="1" applyAlignment="1">
      <alignment vertical="center"/>
    </xf>
    <xf numFmtId="0" fontId="0" fillId="2" borderId="0" xfId="0" applyFill="1" applyAlignment="1">
      <alignment horizontal="center"/>
    </xf>
    <xf numFmtId="14" fontId="0" fillId="2" borderId="0" xfId="0" applyNumberFormat="1" applyFill="1"/>
    <xf numFmtId="0" fontId="0" fillId="2" borderId="0" xfId="0" applyFont="1" applyFill="1"/>
    <xf numFmtId="14" fontId="0" fillId="2" borderId="0" xfId="0" applyNumberFormat="1" applyFont="1" applyFill="1"/>
    <xf numFmtId="0" fontId="10" fillId="2" borderId="0" xfId="0" applyFont="1" applyFill="1"/>
    <xf numFmtId="14" fontId="0" fillId="3" borderId="0" xfId="0" applyNumberFormat="1" applyFill="1"/>
    <xf numFmtId="0" fontId="0" fillId="2" borderId="0" xfId="0" applyFill="1" applyAlignment="1">
      <alignment horizontal="center"/>
    </xf>
    <xf numFmtId="0" fontId="0" fillId="2" borderId="0" xfId="0" applyFont="1" applyFill="1" applyBorder="1"/>
    <xf numFmtId="0" fontId="0" fillId="2" borderId="0" xfId="0" applyFill="1" applyBorder="1"/>
    <xf numFmtId="14" fontId="10" fillId="2" borderId="0" xfId="0" applyNumberFormat="1" applyFont="1" applyFill="1"/>
    <xf numFmtId="14" fontId="5" fillId="3" borderId="0" xfId="0" applyNumberFormat="1" applyFont="1" applyFill="1" applyAlignment="1">
      <alignment horizontal="left" vertical="center"/>
    </xf>
    <xf numFmtId="0" fontId="5" fillId="3" borderId="0" xfId="0" applyFont="1" applyFill="1" applyAlignment="1">
      <alignment horizontal="center" vertical="center"/>
    </xf>
    <xf numFmtId="166" fontId="0" fillId="3" borderId="0" xfId="0" applyNumberFormat="1" applyFill="1"/>
    <xf numFmtId="166" fontId="0" fillId="2" borderId="0" xfId="0" applyNumberFormat="1" applyFill="1"/>
    <xf numFmtId="166" fontId="0" fillId="2" borderId="0" xfId="0" applyNumberFormat="1" applyFont="1" applyFill="1"/>
    <xf numFmtId="14" fontId="0" fillId="2" borderId="112" xfId="0" applyNumberFormat="1" applyFill="1" applyBorder="1"/>
    <xf numFmtId="166" fontId="0" fillId="2" borderId="0" xfId="0" applyNumberFormat="1" applyFont="1" applyFill="1" applyBorder="1"/>
    <xf numFmtId="14" fontId="0" fillId="2" borderId="115" xfId="0" applyNumberFormat="1" applyFill="1" applyBorder="1"/>
    <xf numFmtId="166" fontId="0" fillId="2" borderId="0" xfId="0" applyNumberFormat="1" applyFill="1" applyBorder="1"/>
    <xf numFmtId="0" fontId="0" fillId="2" borderId="116" xfId="0" applyFill="1" applyBorder="1"/>
    <xf numFmtId="14" fontId="0" fillId="2" borderId="117" xfId="0" applyNumberFormat="1" applyFill="1" applyBorder="1"/>
    <xf numFmtId="166" fontId="0" fillId="2" borderId="118" xfId="0" applyNumberFormat="1" applyFill="1" applyBorder="1"/>
    <xf numFmtId="0" fontId="0" fillId="2" borderId="118" xfId="0" applyFill="1" applyBorder="1"/>
    <xf numFmtId="0" fontId="0" fillId="2" borderId="119" xfId="0" applyFill="1" applyBorder="1"/>
    <xf numFmtId="166" fontId="0" fillId="2" borderId="113" xfId="0" applyNumberFormat="1" applyFill="1" applyBorder="1"/>
    <xf numFmtId="0" fontId="0" fillId="2" borderId="113" xfId="0" applyFill="1" applyBorder="1"/>
    <xf numFmtId="0" fontId="0" fillId="2" borderId="114" xfId="0" applyFill="1" applyBorder="1"/>
    <xf numFmtId="166" fontId="8" fillId="2" borderId="0" xfId="0" applyNumberFormat="1" applyFont="1" applyFill="1" applyBorder="1"/>
    <xf numFmtId="0" fontId="8" fillId="2" borderId="0" xfId="0" applyFont="1" applyFill="1" applyBorder="1"/>
    <xf numFmtId="0" fontId="0" fillId="2" borderId="0" xfId="0" applyFill="1" applyAlignment="1">
      <alignment horizontal="center"/>
    </xf>
    <xf numFmtId="2" fontId="0" fillId="2" borderId="0" xfId="0" applyNumberFormat="1"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1" xfId="0" applyFont="1" applyFill="1" applyBorder="1"/>
    <xf numFmtId="0" fontId="0" fillId="2" borderId="2" xfId="0" applyFont="1" applyFill="1" applyBorder="1"/>
    <xf numFmtId="0" fontId="0" fillId="2" borderId="3" xfId="0" applyFont="1" applyFill="1" applyBorder="1"/>
    <xf numFmtId="0" fontId="0" fillId="2" borderId="4" xfId="0" applyFont="1" applyFill="1" applyBorder="1"/>
    <xf numFmtId="0" fontId="0" fillId="2" borderId="5" xfId="0" applyFont="1" applyFill="1" applyBorder="1"/>
    <xf numFmtId="0" fontId="0" fillId="2" borderId="0" xfId="0" quotePrefix="1" applyFont="1" applyFill="1" applyBorder="1"/>
    <xf numFmtId="0" fontId="11" fillId="2" borderId="0" xfId="0" applyFont="1" applyFill="1"/>
    <xf numFmtId="14" fontId="0" fillId="2" borderId="0" xfId="0" applyNumberFormat="1" applyFill="1" applyBorder="1"/>
    <xf numFmtId="0" fontId="0" fillId="2" borderId="0" xfId="0" applyFill="1" applyAlignment="1">
      <alignment horizontal="center"/>
    </xf>
    <xf numFmtId="0" fontId="0" fillId="2" borderId="55" xfId="0" applyFill="1" applyBorder="1"/>
    <xf numFmtId="0" fontId="0" fillId="2" borderId="0" xfId="0" applyNumberFormat="1" applyFill="1"/>
    <xf numFmtId="14" fontId="0" fillId="2" borderId="1" xfId="0" applyNumberFormat="1" applyFill="1" applyBorder="1"/>
    <xf numFmtId="14" fontId="0" fillId="2" borderId="4" xfId="0" applyNumberFormat="1" applyFill="1" applyBorder="1"/>
    <xf numFmtId="14" fontId="0" fillId="2" borderId="6" xfId="0" applyNumberFormat="1" applyFill="1" applyBorder="1"/>
    <xf numFmtId="166" fontId="0" fillId="2" borderId="7" xfId="0" applyNumberFormat="1" applyFill="1" applyBorder="1"/>
    <xf numFmtId="14" fontId="0" fillId="2" borderId="7" xfId="0" applyNumberFormat="1" applyFill="1" applyBorder="1"/>
    <xf numFmtId="166" fontId="0" fillId="2" borderId="2" xfId="0" applyNumberFormat="1" applyFill="1" applyBorder="1"/>
    <xf numFmtId="14" fontId="0" fillId="2" borderId="2" xfId="0" applyNumberFormat="1" applyFill="1" applyBorder="1"/>
    <xf numFmtId="0" fontId="10" fillId="2" borderId="0" xfId="0" applyFont="1" applyFill="1" applyAlignment="1">
      <alignment horizontal="left"/>
    </xf>
    <xf numFmtId="14" fontId="0" fillId="2" borderId="4" xfId="0" applyNumberFormat="1" applyFont="1" applyFill="1" applyBorder="1"/>
    <xf numFmtId="0" fontId="14" fillId="8" borderId="0" xfId="0" applyFont="1" applyFill="1"/>
    <xf numFmtId="0" fontId="14" fillId="8" borderId="0" xfId="0" applyFont="1" applyFill="1"/>
    <xf numFmtId="0" fontId="20" fillId="2" borderId="0" xfId="0" applyFont="1" applyFill="1"/>
    <xf numFmtId="0" fontId="20" fillId="2" borderId="0" xfId="0" applyFont="1" applyFill="1" applyAlignment="1">
      <alignment horizontal="left"/>
    </xf>
    <xf numFmtId="0" fontId="14" fillId="8" borderId="0" xfId="0" applyFont="1" applyFill="1" applyAlignment="1">
      <alignment horizontal="center" vertical="center"/>
    </xf>
    <xf numFmtId="0" fontId="23" fillId="8" borderId="0" xfId="0" applyFont="1" applyFill="1" applyAlignment="1">
      <alignment horizontal="left" vertical="center"/>
    </xf>
    <xf numFmtId="0" fontId="14" fillId="8" borderId="0" xfId="0" applyFont="1" applyFill="1" applyAlignment="1">
      <alignment horizontal="left" vertical="center"/>
    </xf>
    <xf numFmtId="0" fontId="20" fillId="8" borderId="0" xfId="0" applyFont="1" applyFill="1"/>
    <xf numFmtId="0" fontId="19" fillId="8" borderId="0" xfId="0" applyFont="1" applyFill="1" applyAlignment="1">
      <alignment horizontal="left" vertical="center"/>
    </xf>
    <xf numFmtId="0" fontId="21" fillId="8" borderId="0" xfId="0" applyFont="1" applyFill="1" applyAlignment="1">
      <alignment horizontal="left" vertical="center"/>
    </xf>
    <xf numFmtId="0" fontId="24" fillId="8" borderId="0" xfId="0" applyFont="1" applyFill="1" applyAlignment="1">
      <alignment horizontal="center" vertical="center"/>
    </xf>
    <xf numFmtId="0" fontId="25" fillId="8" borderId="0" xfId="0" applyFont="1" applyFill="1"/>
    <xf numFmtId="0" fontId="22" fillId="8" borderId="0" xfId="0" applyFont="1" applyFill="1"/>
    <xf numFmtId="0" fontId="26" fillId="8" borderId="0" xfId="0" applyFont="1" applyFill="1"/>
    <xf numFmtId="0" fontId="27" fillId="2" borderId="0" xfId="0" applyFont="1" applyFill="1"/>
    <xf numFmtId="0" fontId="20" fillId="2" borderId="0" xfId="0" applyFont="1" applyFill="1" applyAlignment="1">
      <alignment horizontal="center"/>
    </xf>
    <xf numFmtId="0" fontId="30" fillId="2" borderId="0" xfId="0" applyFont="1" applyFill="1" applyAlignment="1">
      <alignment vertical="center" wrapText="1"/>
    </xf>
    <xf numFmtId="0" fontId="32" fillId="0" borderId="0" xfId="0" applyFont="1" applyAlignment="1">
      <alignment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8" fillId="2" borderId="0" xfId="0" applyFont="1" applyFill="1" applyAlignment="1">
      <alignment vertical="center"/>
    </xf>
    <xf numFmtId="0" fontId="22" fillId="2" borderId="0" xfId="0" applyFont="1" applyFill="1" applyBorder="1" applyAlignment="1">
      <alignment vertical="center"/>
    </xf>
    <xf numFmtId="0" fontId="20" fillId="0" borderId="0" xfId="0" applyFont="1"/>
    <xf numFmtId="0" fontId="29" fillId="0" borderId="0" xfId="0" applyFont="1" applyAlignment="1">
      <alignment vertical="center"/>
    </xf>
    <xf numFmtId="0" fontId="30" fillId="2" borderId="0" xfId="0" applyFont="1" applyFill="1" applyAlignment="1">
      <alignmen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164" fontId="20" fillId="2" borderId="0" xfId="1" applyNumberFormat="1" applyFont="1" applyFill="1"/>
    <xf numFmtId="0" fontId="34" fillId="2" borderId="0" xfId="0" applyFont="1" applyFill="1" applyAlignment="1">
      <alignment vertical="center"/>
    </xf>
    <xf numFmtId="0" fontId="27" fillId="2" borderId="0" xfId="0" applyFont="1" applyFill="1" applyAlignment="1">
      <alignment vertical="center"/>
    </xf>
    <xf numFmtId="14" fontId="14" fillId="8" borderId="0" xfId="0" applyNumberFormat="1" applyFont="1" applyFill="1"/>
    <xf numFmtId="0" fontId="20" fillId="8" borderId="0" xfId="0" applyFont="1" applyFill="1" applyAlignment="1">
      <alignment horizontal="center"/>
    </xf>
    <xf numFmtId="14" fontId="20" fillId="2" borderId="0" xfId="0" applyNumberFormat="1" applyFont="1" applyFill="1"/>
    <xf numFmtId="0" fontId="20" fillId="2" borderId="0" xfId="0" applyNumberFormat="1" applyFont="1" applyFill="1" applyAlignment="1">
      <alignment horizontal="center"/>
    </xf>
    <xf numFmtId="0" fontId="20" fillId="2" borderId="0" xfId="0" applyNumberFormat="1" applyFont="1" applyFill="1"/>
    <xf numFmtId="14" fontId="27" fillId="2" borderId="0" xfId="0" applyNumberFormat="1" applyFont="1" applyFill="1"/>
    <xf numFmtId="0" fontId="35" fillId="2" borderId="0" xfId="0" applyFont="1" applyFill="1" applyAlignment="1">
      <alignment horizontal="left" vertical="top"/>
    </xf>
    <xf numFmtId="0" fontId="35" fillId="2" borderId="0" xfId="0" applyFont="1" applyFill="1"/>
    <xf numFmtId="0" fontId="36" fillId="0" borderId="0" xfId="2" applyFont="1"/>
    <xf numFmtId="0" fontId="35" fillId="2" borderId="0" xfId="0" applyFont="1" applyFill="1" applyAlignment="1">
      <alignment horizontal="left" vertical="top" wrapText="1"/>
    </xf>
    <xf numFmtId="0" fontId="35" fillId="2" borderId="0" xfId="0" applyFont="1" applyFill="1" applyAlignment="1">
      <alignment horizontal="left" wrapText="1"/>
    </xf>
    <xf numFmtId="0" fontId="35" fillId="2" borderId="0" xfId="0" applyFont="1" applyFill="1" applyAlignment="1">
      <alignment horizontal="left"/>
    </xf>
    <xf numFmtId="0" fontId="37" fillId="2" borderId="0" xfId="0" applyFont="1" applyFill="1" applyAlignment="1">
      <alignment horizontal="left" vertical="center"/>
    </xf>
    <xf numFmtId="2" fontId="20" fillId="8" borderId="0" xfId="0" applyNumberFormat="1" applyFont="1" applyFill="1"/>
    <xf numFmtId="2" fontId="20" fillId="2" borderId="0" xfId="0" applyNumberFormat="1" applyFont="1" applyFill="1"/>
    <xf numFmtId="0" fontId="31" fillId="2" borderId="0" xfId="0" applyFont="1" applyFill="1"/>
    <xf numFmtId="0" fontId="38" fillId="8" borderId="0" xfId="0" applyFont="1" applyFill="1" applyAlignment="1">
      <alignment horizontal="left" vertical="center"/>
    </xf>
    <xf numFmtId="0" fontId="14" fillId="8" borderId="0" xfId="0" quotePrefix="1" applyFont="1" applyFill="1" applyAlignment="1">
      <alignment horizontal="left" vertical="center"/>
    </xf>
    <xf numFmtId="0" fontId="39" fillId="8" borderId="0" xfId="0" quotePrefix="1" applyFont="1" applyFill="1" applyAlignment="1">
      <alignment horizontal="left" vertical="center"/>
    </xf>
    <xf numFmtId="0" fontId="39" fillId="8" borderId="0" xfId="0" applyFont="1" applyFill="1" applyAlignment="1">
      <alignment horizontal="left" vertical="center"/>
    </xf>
    <xf numFmtId="0" fontId="33" fillId="2" borderId="0" xfId="0" applyFont="1" applyFill="1"/>
    <xf numFmtId="0" fontId="12" fillId="2" borderId="0" xfId="0" applyFont="1" applyFill="1"/>
    <xf numFmtId="0" fontId="41" fillId="2" borderId="0" xfId="0" applyFont="1" applyFill="1"/>
    <xf numFmtId="0" fontId="33" fillId="2" borderId="7" xfId="0" applyFont="1" applyFill="1" applyBorder="1" applyAlignment="1">
      <alignment horizontal="center"/>
    </xf>
    <xf numFmtId="0" fontId="33" fillId="2" borderId="0" xfId="0" applyFont="1" applyFill="1" applyAlignment="1">
      <alignment horizont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left" vertical="center" wrapText="1"/>
    </xf>
    <xf numFmtId="0" fontId="43" fillId="2" borderId="0" xfId="0" applyFont="1" applyFill="1"/>
    <xf numFmtId="0" fontId="33" fillId="2" borderId="0" xfId="0" applyFont="1" applyFill="1" applyAlignment="1">
      <alignment horizontal="left"/>
    </xf>
    <xf numFmtId="164" fontId="33" fillId="2" borderId="0" xfId="1" applyNumberFormat="1" applyFont="1" applyFill="1"/>
    <xf numFmtId="0" fontId="44" fillId="2" borderId="0" xfId="0" applyFont="1" applyFill="1" applyAlignment="1">
      <alignment vertical="center"/>
    </xf>
    <xf numFmtId="0" fontId="45" fillId="2" borderId="0" xfId="0" applyFont="1" applyFill="1"/>
    <xf numFmtId="0" fontId="33" fillId="2" borderId="0" xfId="0" applyFont="1" applyFill="1" applyAlignment="1">
      <alignment vertical="center"/>
    </xf>
    <xf numFmtId="0" fontId="43" fillId="2" borderId="0" xfId="0" applyFont="1" applyFill="1" applyAlignment="1">
      <alignment vertical="center"/>
    </xf>
    <xf numFmtId="0" fontId="45" fillId="2" borderId="0" xfId="0" applyFont="1" applyFill="1" applyAlignment="1">
      <alignment vertical="center"/>
    </xf>
    <xf numFmtId="0" fontId="33" fillId="2" borderId="0" xfId="0" applyFont="1" applyFill="1" applyAlignment="1"/>
    <xf numFmtId="0" fontId="14" fillId="8" borderId="0" xfId="0" applyFont="1" applyFill="1"/>
    <xf numFmtId="0" fontId="23" fillId="8" borderId="0" xfId="0" applyFont="1" applyFill="1" applyAlignment="1">
      <alignment horizontal="left" vertical="center"/>
    </xf>
    <xf numFmtId="0" fontId="40" fillId="2" borderId="0" xfId="0" applyFont="1" applyFill="1" applyAlignment="1">
      <alignment vertical="center" wrapText="1"/>
    </xf>
    <xf numFmtId="0" fontId="20" fillId="2" borderId="0" xfId="0" applyFont="1" applyFill="1" applyAlignment="1">
      <alignment horizontal="center"/>
    </xf>
    <xf numFmtId="43" fontId="46" fillId="2" borderId="31" xfId="1" applyNumberFormat="1" applyFont="1" applyFill="1" applyBorder="1" applyProtection="1"/>
    <xf numFmtId="43" fontId="46" fillId="2" borderId="32" xfId="1" applyNumberFormat="1" applyFont="1" applyFill="1" applyBorder="1" applyProtection="1"/>
    <xf numFmtId="43" fontId="46" fillId="2" borderId="36" xfId="1" applyNumberFormat="1" applyFont="1" applyFill="1" applyBorder="1" applyProtection="1"/>
    <xf numFmtId="43" fontId="46" fillId="2" borderId="37" xfId="1" applyNumberFormat="1" applyFont="1" applyFill="1" applyBorder="1" applyProtection="1"/>
    <xf numFmtId="43" fontId="46" fillId="2" borderId="38" xfId="1" applyNumberFormat="1" applyFont="1" applyFill="1" applyBorder="1" applyProtection="1"/>
    <xf numFmtId="43" fontId="46" fillId="2" borderId="42" xfId="1" applyNumberFormat="1" applyFont="1" applyFill="1" applyBorder="1" applyProtection="1"/>
    <xf numFmtId="43" fontId="46" fillId="2" borderId="43" xfId="1" applyNumberFormat="1" applyFont="1" applyFill="1" applyBorder="1" applyProtection="1"/>
    <xf numFmtId="43" fontId="46" fillId="2" borderId="44" xfId="1" applyNumberFormat="1" applyFont="1" applyFill="1" applyBorder="1" applyProtection="1"/>
    <xf numFmtId="43" fontId="46" fillId="2" borderId="47" xfId="1" applyNumberFormat="1" applyFont="1" applyFill="1" applyBorder="1" applyProtection="1"/>
    <xf numFmtId="43" fontId="46" fillId="2" borderId="35" xfId="1" applyNumberFormat="1" applyFont="1" applyFill="1" applyBorder="1"/>
    <xf numFmtId="43" fontId="46" fillId="2" borderId="33" xfId="1" applyNumberFormat="1" applyFont="1" applyFill="1" applyBorder="1" applyProtection="1"/>
    <xf numFmtId="164" fontId="46" fillId="2" borderId="31" xfId="1" applyNumberFormat="1" applyFont="1" applyFill="1" applyBorder="1" applyProtection="1"/>
    <xf numFmtId="164" fontId="46" fillId="2" borderId="32" xfId="1" applyNumberFormat="1" applyFont="1" applyFill="1" applyBorder="1" applyProtection="1"/>
    <xf numFmtId="43" fontId="46" fillId="2" borderId="41" xfId="1" applyNumberFormat="1" applyFont="1" applyFill="1" applyBorder="1"/>
    <xf numFmtId="43" fontId="46" fillId="2" borderId="39" xfId="1" applyNumberFormat="1" applyFont="1" applyFill="1" applyBorder="1" applyProtection="1"/>
    <xf numFmtId="164" fontId="46" fillId="2" borderId="37" xfId="1" applyNumberFormat="1" applyFont="1" applyFill="1" applyBorder="1" applyProtection="1"/>
    <xf numFmtId="164" fontId="46" fillId="2" borderId="38" xfId="1" applyNumberFormat="1" applyFont="1" applyFill="1" applyBorder="1" applyProtection="1"/>
    <xf numFmtId="43" fontId="46" fillId="2" borderId="96" xfId="1" applyNumberFormat="1" applyFont="1" applyFill="1" applyBorder="1"/>
    <xf numFmtId="43" fontId="46" fillId="2" borderId="45" xfId="1" applyNumberFormat="1" applyFont="1" applyFill="1" applyBorder="1" applyProtection="1"/>
    <xf numFmtId="164" fontId="46" fillId="2" borderId="43" xfId="1" applyNumberFormat="1" applyFont="1" applyFill="1" applyBorder="1" applyProtection="1"/>
    <xf numFmtId="164" fontId="46" fillId="2" borderId="44" xfId="1" applyNumberFormat="1" applyFont="1" applyFill="1" applyBorder="1" applyProtection="1"/>
    <xf numFmtId="0" fontId="46" fillId="4" borderId="24" xfId="0" applyFont="1" applyFill="1" applyBorder="1"/>
    <xf numFmtId="0" fontId="46" fillId="4" borderId="30" xfId="0" applyFont="1" applyFill="1" applyBorder="1"/>
    <xf numFmtId="43" fontId="46" fillId="2" borderId="67" xfId="1" applyNumberFormat="1" applyFont="1" applyFill="1" applyBorder="1" applyProtection="1"/>
    <xf numFmtId="43" fontId="46" fillId="2" borderId="64" xfId="1" applyNumberFormat="1" applyFont="1" applyFill="1" applyBorder="1" applyProtection="1"/>
    <xf numFmtId="43" fontId="46" fillId="2" borderId="65" xfId="1" applyNumberFormat="1" applyFont="1" applyFill="1" applyBorder="1" applyProtection="1"/>
    <xf numFmtId="0" fontId="51" fillId="4" borderId="24" xfId="0" applyFont="1" applyFill="1" applyBorder="1" applyAlignment="1" applyProtection="1"/>
    <xf numFmtId="0" fontId="51" fillId="4" borderId="24" xfId="0" applyFont="1" applyFill="1" applyBorder="1" applyAlignment="1"/>
    <xf numFmtId="43" fontId="46" fillId="2" borderId="56" xfId="1" applyNumberFormat="1" applyFont="1" applyFill="1" applyBorder="1" applyProtection="1"/>
    <xf numFmtId="43" fontId="46" fillId="2" borderId="57" xfId="1" applyNumberFormat="1" applyFont="1" applyFill="1" applyBorder="1" applyProtection="1"/>
    <xf numFmtId="43" fontId="46" fillId="2" borderId="60" xfId="1" applyNumberFormat="1" applyFont="1" applyFill="1" applyBorder="1" applyProtection="1"/>
    <xf numFmtId="43" fontId="46" fillId="2" borderId="68" xfId="1" applyNumberFormat="1" applyFont="1" applyFill="1" applyBorder="1" applyProtection="1"/>
    <xf numFmtId="43" fontId="46" fillId="2" borderId="82" xfId="1" applyNumberFormat="1" applyFont="1" applyFill="1" applyBorder="1" applyProtection="1"/>
    <xf numFmtId="43" fontId="51" fillId="4" borderId="24" xfId="0" applyNumberFormat="1" applyFont="1" applyFill="1" applyBorder="1" applyAlignment="1"/>
    <xf numFmtId="43" fontId="51" fillId="4" borderId="86" xfId="0" applyNumberFormat="1" applyFont="1" applyFill="1" applyBorder="1" applyAlignment="1"/>
    <xf numFmtId="43" fontId="46" fillId="2" borderId="88" xfId="1" applyNumberFormat="1" applyFont="1" applyFill="1" applyBorder="1" applyProtection="1"/>
    <xf numFmtId="43" fontId="46" fillId="2" borderId="70" xfId="1" applyNumberFormat="1" applyFont="1" applyFill="1" applyBorder="1" applyProtection="1"/>
    <xf numFmtId="0" fontId="51" fillId="5" borderId="21" xfId="0" applyFont="1" applyFill="1" applyBorder="1" applyAlignment="1">
      <alignment horizontal="center" vertical="center"/>
    </xf>
    <xf numFmtId="164" fontId="46" fillId="4" borderId="24" xfId="1" applyNumberFormat="1" applyFont="1" applyFill="1" applyBorder="1"/>
    <xf numFmtId="43" fontId="46" fillId="2" borderId="35" xfId="1" applyNumberFormat="1" applyFont="1" applyFill="1" applyBorder="1" applyProtection="1"/>
    <xf numFmtId="43" fontId="46" fillId="2" borderId="41" xfId="1" applyNumberFormat="1" applyFont="1" applyFill="1" applyBorder="1" applyProtection="1"/>
    <xf numFmtId="43" fontId="46" fillId="2" borderId="96" xfId="1" applyNumberFormat="1" applyFont="1" applyFill="1" applyBorder="1" applyProtection="1"/>
    <xf numFmtId="43" fontId="46" fillId="2" borderId="0" xfId="1" applyNumberFormat="1" applyFont="1" applyFill="1" applyBorder="1" applyProtection="1"/>
    <xf numFmtId="43" fontId="46" fillId="2" borderId="20" xfId="1" applyFont="1" applyFill="1" applyBorder="1"/>
    <xf numFmtId="43" fontId="46" fillId="2" borderId="37" xfId="1" applyFont="1" applyFill="1" applyBorder="1"/>
    <xf numFmtId="43" fontId="46" fillId="4" borderId="24" xfId="0" applyNumberFormat="1" applyFont="1" applyFill="1" applyBorder="1"/>
    <xf numFmtId="43" fontId="46" fillId="2" borderId="56" xfId="1" applyFont="1" applyFill="1" applyBorder="1"/>
    <xf numFmtId="43" fontId="46" fillId="4" borderId="24" xfId="0" applyNumberFormat="1" applyFont="1" applyFill="1" applyBorder="1" applyProtection="1"/>
    <xf numFmtId="0" fontId="46" fillId="4" borderId="24" xfId="0" applyFont="1" applyFill="1" applyBorder="1" applyProtection="1"/>
    <xf numFmtId="43" fontId="46" fillId="2" borderId="49" xfId="1" applyNumberFormat="1" applyFont="1" applyFill="1" applyBorder="1" applyProtection="1"/>
    <xf numFmtId="43" fontId="46" fillId="2" borderId="125" xfId="1" applyNumberFormat="1" applyFont="1" applyFill="1" applyBorder="1" applyProtection="1"/>
    <xf numFmtId="0" fontId="46" fillId="4" borderId="86" xfId="0" applyFont="1" applyFill="1" applyBorder="1"/>
    <xf numFmtId="43" fontId="46" fillId="2" borderId="31" xfId="1" applyNumberFormat="1" applyFont="1" applyFill="1" applyBorder="1" applyAlignment="1" applyProtection="1">
      <alignment horizontal="center"/>
    </xf>
    <xf numFmtId="43" fontId="46" fillId="2" borderId="32" xfId="1" applyNumberFormat="1" applyFont="1" applyFill="1" applyBorder="1" applyAlignment="1" applyProtection="1">
      <alignment horizontal="center"/>
    </xf>
    <xf numFmtId="43" fontId="46" fillId="2" borderId="88" xfId="1" applyNumberFormat="1" applyFont="1" applyFill="1" applyBorder="1" applyAlignment="1" applyProtection="1">
      <alignment horizontal="center"/>
    </xf>
    <xf numFmtId="43" fontId="46" fillId="2" borderId="56" xfId="1" applyNumberFormat="1" applyFont="1" applyFill="1" applyBorder="1" applyAlignment="1" applyProtection="1">
      <alignment horizontal="center"/>
    </xf>
    <xf numFmtId="43" fontId="46" fillId="2" borderId="57" xfId="1" applyNumberFormat="1" applyFont="1" applyFill="1" applyBorder="1" applyAlignment="1" applyProtection="1">
      <alignment horizontal="center"/>
    </xf>
    <xf numFmtId="43" fontId="46" fillId="2" borderId="70" xfId="1" applyNumberFormat="1" applyFont="1" applyFill="1" applyBorder="1" applyAlignment="1" applyProtection="1">
      <alignment horizontal="center"/>
    </xf>
    <xf numFmtId="43" fontId="46" fillId="4" borderId="30" xfId="0" applyNumberFormat="1" applyFont="1" applyFill="1" applyBorder="1"/>
    <xf numFmtId="43" fontId="46" fillId="2" borderId="49" xfId="1" applyNumberFormat="1" applyFont="1" applyFill="1" applyBorder="1"/>
    <xf numFmtId="43" fontId="46" fillId="2" borderId="125" xfId="1" applyNumberFormat="1" applyFont="1" applyFill="1" applyBorder="1"/>
    <xf numFmtId="43" fontId="46" fillId="2" borderId="129" xfId="1" applyNumberFormat="1" applyFont="1" applyFill="1" applyBorder="1" applyProtection="1"/>
    <xf numFmtId="43" fontId="46" fillId="2" borderId="48" xfId="1" applyNumberFormat="1" applyFont="1" applyFill="1" applyBorder="1" applyProtection="1"/>
    <xf numFmtId="43" fontId="46" fillId="2" borderId="50" xfId="1" applyNumberFormat="1" applyFont="1" applyFill="1" applyBorder="1" applyProtection="1"/>
    <xf numFmtId="164" fontId="46" fillId="2" borderId="41" xfId="1" applyNumberFormat="1" applyFont="1" applyFill="1" applyBorder="1" applyProtection="1">
      <protection locked="0"/>
    </xf>
    <xf numFmtId="164" fontId="46" fillId="2" borderId="38" xfId="1" applyNumberFormat="1" applyFont="1" applyFill="1" applyBorder="1" applyProtection="1">
      <protection locked="0"/>
    </xf>
    <xf numFmtId="164" fontId="46" fillId="2" borderId="42" xfId="1" applyNumberFormat="1" applyFont="1" applyFill="1" applyBorder="1" applyProtection="1">
      <protection locked="0"/>
    </xf>
    <xf numFmtId="0" fontId="52" fillId="4" borderId="24" xfId="0" applyFont="1" applyFill="1" applyBorder="1" applyAlignment="1">
      <alignment horizontal="center"/>
    </xf>
    <xf numFmtId="0" fontId="52" fillId="6" borderId="24" xfId="0" applyFont="1" applyFill="1" applyBorder="1" applyAlignment="1">
      <alignment horizontal="center"/>
    </xf>
    <xf numFmtId="164" fontId="46" fillId="2" borderId="123" xfId="1" applyNumberFormat="1" applyFont="1" applyFill="1" applyBorder="1" applyProtection="1">
      <protection locked="0"/>
    </xf>
    <xf numFmtId="164" fontId="46" fillId="2" borderId="57" xfId="1" applyNumberFormat="1" applyFont="1" applyFill="1" applyBorder="1" applyProtection="1">
      <protection locked="0"/>
    </xf>
    <xf numFmtId="164" fontId="46" fillId="2" borderId="60" xfId="1" applyNumberFormat="1" applyFont="1" applyFill="1" applyBorder="1" applyProtection="1">
      <protection locked="0"/>
    </xf>
    <xf numFmtId="167" fontId="20" fillId="2" borderId="0" xfId="0" applyNumberFormat="1" applyFont="1" applyFill="1"/>
    <xf numFmtId="167" fontId="46" fillId="2" borderId="41" xfId="1" applyNumberFormat="1" applyFont="1" applyFill="1" applyBorder="1" applyProtection="1">
      <protection locked="0"/>
    </xf>
    <xf numFmtId="167" fontId="46" fillId="4" borderId="24" xfId="0" applyNumberFormat="1" applyFont="1" applyFill="1" applyBorder="1"/>
    <xf numFmtId="167" fontId="46" fillId="2" borderId="123" xfId="1" applyNumberFormat="1" applyFont="1" applyFill="1" applyBorder="1" applyProtection="1">
      <protection locked="0"/>
    </xf>
    <xf numFmtId="167" fontId="20" fillId="2" borderId="0" xfId="1" applyNumberFormat="1" applyFont="1" applyFill="1"/>
    <xf numFmtId="167" fontId="33" fillId="2" borderId="0" xfId="1" applyNumberFormat="1" applyFont="1" applyFill="1"/>
    <xf numFmtId="167" fontId="40" fillId="2" borderId="0" xfId="0" applyNumberFormat="1" applyFont="1" applyFill="1" applyAlignment="1">
      <alignment vertical="center"/>
    </xf>
    <xf numFmtId="167" fontId="34" fillId="2" borderId="0" xfId="0" applyNumberFormat="1" applyFont="1" applyFill="1" applyAlignment="1">
      <alignment vertical="center"/>
    </xf>
    <xf numFmtId="167" fontId="29" fillId="2" borderId="0" xfId="0" applyNumberFormat="1" applyFont="1" applyFill="1" applyAlignment="1">
      <alignment vertical="center"/>
    </xf>
    <xf numFmtId="167" fontId="29" fillId="2" borderId="0" xfId="0" applyNumberFormat="1" applyFont="1" applyFill="1" applyAlignment="1">
      <alignment vertical="center" wrapText="1"/>
    </xf>
    <xf numFmtId="167" fontId="0" fillId="2" borderId="0" xfId="0" applyNumberFormat="1" applyFill="1"/>
    <xf numFmtId="167" fontId="20" fillId="8" borderId="0" xfId="0" applyNumberFormat="1" applyFont="1" applyFill="1"/>
    <xf numFmtId="167" fontId="46" fillId="2" borderId="38" xfId="1" applyNumberFormat="1" applyFont="1" applyFill="1" applyBorder="1" applyProtection="1">
      <protection locked="0"/>
    </xf>
    <xf numFmtId="167" fontId="46" fillId="2" borderId="57" xfId="1" applyNumberFormat="1" applyFont="1" applyFill="1" applyBorder="1" applyProtection="1">
      <protection locked="0"/>
    </xf>
    <xf numFmtId="167" fontId="46" fillId="2" borderId="39" xfId="1" applyNumberFormat="1" applyFont="1" applyFill="1" applyBorder="1" applyProtection="1">
      <protection locked="0"/>
    </xf>
    <xf numFmtId="167" fontId="46" fillId="2" borderId="58" xfId="1" applyNumberFormat="1" applyFont="1" applyFill="1" applyBorder="1" applyProtection="1">
      <protection locked="0"/>
    </xf>
    <xf numFmtId="167" fontId="20" fillId="0" borderId="0" xfId="0" applyNumberFormat="1" applyFont="1"/>
    <xf numFmtId="167" fontId="0" fillId="0" borderId="0" xfId="0" applyNumberFormat="1"/>
    <xf numFmtId="167" fontId="44" fillId="2" borderId="0" xfId="0" applyNumberFormat="1" applyFont="1" applyFill="1" applyAlignment="1">
      <alignment vertical="center"/>
    </xf>
    <xf numFmtId="167" fontId="33" fillId="2" borderId="0" xfId="0" applyNumberFormat="1" applyFont="1" applyFill="1"/>
    <xf numFmtId="0" fontId="47" fillId="2" borderId="0" xfId="0" applyFont="1" applyFill="1" applyAlignment="1">
      <alignment horizontal="left" vertical="center" wrapText="1"/>
    </xf>
    <xf numFmtId="0" fontId="23" fillId="8" borderId="0" xfId="0" applyFont="1" applyFill="1" applyAlignment="1">
      <alignment horizontal="left" vertical="center"/>
    </xf>
    <xf numFmtId="0" fontId="40" fillId="2" borderId="0" xfId="0" applyFont="1" applyFill="1" applyAlignment="1">
      <alignment horizontal="left" vertical="center" wrapText="1"/>
    </xf>
    <xf numFmtId="0" fontId="20" fillId="2" borderId="0" xfId="0" applyFont="1" applyFill="1" applyAlignment="1">
      <alignment horizontal="center"/>
    </xf>
    <xf numFmtId="0" fontId="20" fillId="2" borderId="1" xfId="0" applyFont="1" applyFill="1" applyBorder="1"/>
    <xf numFmtId="0" fontId="20" fillId="2" borderId="2" xfId="0" applyFont="1" applyFill="1" applyBorder="1"/>
    <xf numFmtId="0" fontId="48" fillId="2" borderId="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20" fillId="2" borderId="4" xfId="0" applyFont="1" applyFill="1" applyBorder="1"/>
    <xf numFmtId="0" fontId="47" fillId="2" borderId="5" xfId="0" applyFont="1" applyFill="1" applyBorder="1" applyAlignment="1">
      <alignment horizontal="left" vertical="center" wrapText="1"/>
    </xf>
    <xf numFmtId="0" fontId="50" fillId="2" borderId="0" xfId="0" applyFont="1" applyFill="1" applyAlignment="1">
      <alignment vertical="center" wrapText="1"/>
    </xf>
    <xf numFmtId="0" fontId="50" fillId="2" borderId="5" xfId="0" applyFont="1" applyFill="1" applyBorder="1" applyAlignment="1">
      <alignment vertical="center" wrapText="1"/>
    </xf>
    <xf numFmtId="0" fontId="20" fillId="2" borderId="5" xfId="0" applyFont="1" applyFill="1" applyBorder="1"/>
    <xf numFmtId="0" fontId="42" fillId="2" borderId="5" xfId="0" applyFont="1" applyFill="1" applyBorder="1" applyAlignment="1">
      <alignment vertical="center" wrapText="1"/>
    </xf>
    <xf numFmtId="0" fontId="33" fillId="2" borderId="5" xfId="0" applyFont="1" applyFill="1" applyBorder="1"/>
    <xf numFmtId="0" fontId="43" fillId="2" borderId="5" xfId="0" applyFont="1" applyFill="1" applyBorder="1"/>
    <xf numFmtId="0" fontId="20" fillId="2" borderId="6" xfId="0" applyFont="1" applyFill="1" applyBorder="1"/>
    <xf numFmtId="0" fontId="20" fillId="2" borderId="7" xfId="0" applyFont="1" applyFill="1" applyBorder="1"/>
    <xf numFmtId="0" fontId="20" fillId="2" borderId="8" xfId="0" applyFont="1" applyFill="1" applyBorder="1"/>
    <xf numFmtId="167" fontId="14" fillId="8" borderId="0" xfId="0" applyNumberFormat="1" applyFont="1" applyFill="1"/>
    <xf numFmtId="0" fontId="21" fillId="8" borderId="0" xfId="0" applyFont="1" applyFill="1" applyAlignment="1">
      <alignment vertical="center" wrapText="1"/>
    </xf>
    <xf numFmtId="0" fontId="52" fillId="4" borderId="24" xfId="0" applyFont="1" applyFill="1" applyBorder="1" applyAlignment="1" applyProtection="1">
      <alignment horizontal="center"/>
    </xf>
    <xf numFmtId="0" fontId="46" fillId="2" borderId="0" xfId="0" applyFont="1" applyFill="1"/>
    <xf numFmtId="0" fontId="46" fillId="4" borderId="24" xfId="0" applyFont="1" applyFill="1" applyBorder="1" applyAlignment="1">
      <alignment horizontal="center"/>
    </xf>
    <xf numFmtId="0" fontId="46" fillId="2" borderId="0" xfId="0" applyFont="1" applyFill="1" applyAlignment="1">
      <alignment horizontal="center"/>
    </xf>
    <xf numFmtId="0" fontId="51" fillId="4" borderId="97" xfId="0" applyFont="1" applyFill="1" applyBorder="1" applyAlignment="1">
      <alignment horizontal="left"/>
    </xf>
    <xf numFmtId="0" fontId="51" fillId="4" borderId="20" xfId="0" applyFont="1" applyFill="1" applyBorder="1" applyAlignment="1">
      <alignment horizontal="left"/>
    </xf>
    <xf numFmtId="0" fontId="52" fillId="4" borderId="20" xfId="0" applyFont="1" applyFill="1" applyBorder="1" applyAlignment="1" applyProtection="1">
      <alignment horizontal="center"/>
    </xf>
    <xf numFmtId="0" fontId="51" fillId="4" borderId="20" xfId="0" applyFont="1" applyFill="1" applyBorder="1" applyAlignment="1" applyProtection="1">
      <alignment horizontal="left"/>
    </xf>
    <xf numFmtId="0" fontId="51" fillId="4" borderId="85" xfId="0" applyFont="1" applyFill="1" applyBorder="1" applyAlignment="1"/>
    <xf numFmtId="0" fontId="51" fillId="4" borderId="98" xfId="0" applyFont="1" applyFill="1" applyBorder="1" applyAlignment="1">
      <alignment horizontal="left"/>
    </xf>
    <xf numFmtId="0" fontId="51" fillId="4" borderId="24" xfId="0" applyFont="1" applyFill="1" applyBorder="1"/>
    <xf numFmtId="0" fontId="46" fillId="4" borderId="24" xfId="0" applyFont="1" applyFill="1" applyBorder="1" applyAlignment="1"/>
    <xf numFmtId="0" fontId="46" fillId="2" borderId="20" xfId="0" applyFont="1" applyFill="1" applyBorder="1" applyAlignment="1">
      <alignment horizontal="left"/>
    </xf>
    <xf numFmtId="0" fontId="46" fillId="2" borderId="20" xfId="0" applyFont="1" applyFill="1" applyBorder="1" applyAlignment="1" applyProtection="1">
      <alignment horizontal="center"/>
      <protection locked="0"/>
    </xf>
    <xf numFmtId="0" fontId="33" fillId="2" borderId="7" xfId="0" applyFont="1" applyFill="1" applyBorder="1"/>
    <xf numFmtId="0" fontId="55" fillId="4" borderId="24" xfId="0" applyFont="1" applyFill="1" applyBorder="1" applyAlignment="1">
      <alignment horizontal="center"/>
    </xf>
    <xf numFmtId="0" fontId="55" fillId="4" borderId="24" xfId="0" applyFont="1" applyFill="1" applyBorder="1"/>
    <xf numFmtId="0" fontId="57" fillId="4" borderId="24" xfId="0" applyFont="1" applyFill="1" applyBorder="1" applyAlignment="1">
      <alignment horizontal="center"/>
    </xf>
    <xf numFmtId="167" fontId="57" fillId="4" borderId="24" xfId="0" applyNumberFormat="1" applyFont="1" applyFill="1" applyBorder="1" applyAlignment="1">
      <alignment horizontal="center"/>
    </xf>
    <xf numFmtId="0" fontId="55" fillId="4" borderId="30" xfId="0" applyFont="1" applyFill="1" applyBorder="1"/>
    <xf numFmtId="0" fontId="57" fillId="4" borderId="24" xfId="0" applyFont="1" applyFill="1" applyBorder="1" applyAlignment="1" applyProtection="1">
      <alignment horizontal="center"/>
    </xf>
    <xf numFmtId="0" fontId="46" fillId="2" borderId="121" xfId="0" applyFont="1" applyFill="1" applyBorder="1" applyAlignment="1">
      <alignment horizontal="left"/>
    </xf>
    <xf numFmtId="0" fontId="46" fillId="2" borderId="110" xfId="0" applyFont="1" applyFill="1" applyBorder="1" applyAlignment="1">
      <alignment horizontal="left"/>
    </xf>
    <xf numFmtId="0" fontId="46" fillId="2" borderId="128" xfId="0" applyFont="1" applyFill="1" applyBorder="1" applyAlignment="1">
      <alignment horizontal="left"/>
    </xf>
    <xf numFmtId="0" fontId="46" fillId="2" borderId="39" xfId="0" applyFont="1" applyFill="1" applyBorder="1" applyAlignment="1">
      <alignment horizontal="left"/>
    </xf>
    <xf numFmtId="0" fontId="46" fillId="2" borderId="40" xfId="0" applyFont="1" applyFill="1" applyBorder="1" applyAlignment="1">
      <alignment horizontal="left"/>
    </xf>
    <xf numFmtId="0" fontId="46" fillId="2" borderId="63" xfId="0" applyFont="1" applyFill="1" applyBorder="1" applyAlignment="1">
      <alignment horizontal="left"/>
    </xf>
    <xf numFmtId="0" fontId="52" fillId="6" borderId="24" xfId="0" applyFont="1" applyFill="1" applyBorder="1" applyAlignment="1" applyProtection="1">
      <alignment horizontal="center"/>
    </xf>
    <xf numFmtId="0" fontId="46" fillId="2" borderId="62" xfId="0" applyFont="1" applyFill="1" applyBorder="1" applyAlignment="1">
      <alignment horizontal="left"/>
    </xf>
    <xf numFmtId="0" fontId="46" fillId="2" borderId="41" xfId="0" applyFont="1" applyFill="1" applyBorder="1" applyAlignment="1">
      <alignment horizontal="left"/>
    </xf>
    <xf numFmtId="167" fontId="46" fillId="2" borderId="96" xfId="1" applyNumberFormat="1" applyFont="1" applyFill="1" applyBorder="1" applyProtection="1">
      <protection locked="0"/>
    </xf>
    <xf numFmtId="164" fontId="46" fillId="2" borderId="96" xfId="1" applyNumberFormat="1" applyFont="1" applyFill="1" applyBorder="1" applyProtection="1">
      <protection locked="0"/>
    </xf>
    <xf numFmtId="164" fontId="46" fillId="2" borderId="44" xfId="1" applyNumberFormat="1" applyFont="1" applyFill="1" applyBorder="1" applyProtection="1">
      <protection locked="0"/>
    </xf>
    <xf numFmtId="164" fontId="46" fillId="2" borderId="47" xfId="1" applyNumberFormat="1" applyFont="1" applyFill="1" applyBorder="1" applyProtection="1">
      <protection locked="0"/>
    </xf>
    <xf numFmtId="167" fontId="46" fillId="4" borderId="24" xfId="0" applyNumberFormat="1" applyFont="1" applyFill="1" applyBorder="1" applyProtection="1">
      <protection locked="0"/>
    </xf>
    <xf numFmtId="0" fontId="46" fillId="4" borderId="24" xfId="0" applyFont="1" applyFill="1" applyBorder="1" applyProtection="1">
      <protection locked="0"/>
    </xf>
    <xf numFmtId="0" fontId="55" fillId="4" borderId="24" xfId="0" applyFont="1" applyFill="1" applyBorder="1" applyAlignment="1" applyProtection="1">
      <alignment horizontal="center"/>
    </xf>
    <xf numFmtId="0" fontId="52" fillId="4" borderId="20" xfId="0" applyFont="1" applyFill="1" applyBorder="1" applyAlignment="1">
      <alignment horizontal="center"/>
    </xf>
    <xf numFmtId="43" fontId="46" fillId="2" borderId="67" xfId="1" applyNumberFormat="1" applyFont="1" applyFill="1" applyBorder="1"/>
    <xf numFmtId="43" fontId="46" fillId="2" borderId="64" xfId="1" applyNumberFormat="1" applyFont="1" applyFill="1" applyBorder="1"/>
    <xf numFmtId="43" fontId="46" fillId="2" borderId="65" xfId="1" applyNumberFormat="1" applyFont="1" applyFill="1" applyBorder="1"/>
    <xf numFmtId="43" fontId="46" fillId="2" borderId="68" xfId="1" applyNumberFormat="1" applyFont="1" applyFill="1" applyBorder="1"/>
    <xf numFmtId="43" fontId="46" fillId="2" borderId="37" xfId="1" applyNumberFormat="1" applyFont="1" applyFill="1" applyBorder="1"/>
    <xf numFmtId="43" fontId="46" fillId="2" borderId="38" xfId="1" applyNumberFormat="1" applyFont="1" applyFill="1" applyBorder="1"/>
    <xf numFmtId="43" fontId="46" fillId="2" borderId="42" xfId="1" applyNumberFormat="1" applyFont="1" applyFill="1" applyBorder="1"/>
    <xf numFmtId="43" fontId="46" fillId="2" borderId="82" xfId="1" applyNumberFormat="1" applyFont="1" applyFill="1" applyBorder="1"/>
    <xf numFmtId="43" fontId="46" fillId="2" borderId="43" xfId="1" applyNumberFormat="1" applyFont="1" applyFill="1" applyBorder="1"/>
    <xf numFmtId="43" fontId="46" fillId="2" borderId="44" xfId="1" applyNumberFormat="1" applyFont="1" applyFill="1" applyBorder="1"/>
    <xf numFmtId="43" fontId="46" fillId="2" borderId="47" xfId="1" applyNumberFormat="1" applyFont="1" applyFill="1" applyBorder="1"/>
    <xf numFmtId="0" fontId="51" fillId="4" borderId="85" xfId="0" applyFont="1" applyFill="1" applyBorder="1"/>
    <xf numFmtId="0" fontId="51" fillId="4" borderId="86" xfId="0" applyFont="1" applyFill="1" applyBorder="1"/>
    <xf numFmtId="43" fontId="46" fillId="2" borderId="31" xfId="1" applyNumberFormat="1" applyFont="1" applyFill="1" applyBorder="1"/>
    <xf numFmtId="43" fontId="46" fillId="2" borderId="32" xfId="1" applyNumberFormat="1" applyFont="1" applyFill="1" applyBorder="1"/>
    <xf numFmtId="43" fontId="46" fillId="2" borderId="36" xfId="1" applyNumberFormat="1" applyFont="1" applyFill="1" applyBorder="1"/>
    <xf numFmtId="43" fontId="46" fillId="2" borderId="88" xfId="1" applyNumberFormat="1" applyFont="1" applyFill="1" applyBorder="1"/>
    <xf numFmtId="43" fontId="46" fillId="2" borderId="56" xfId="1" applyNumberFormat="1" applyFont="1" applyFill="1" applyBorder="1"/>
    <xf numFmtId="43" fontId="46" fillId="2" borderId="57" xfId="1" applyNumberFormat="1" applyFont="1" applyFill="1" applyBorder="1"/>
    <xf numFmtId="43" fontId="46" fillId="2" borderId="70" xfId="1" applyNumberFormat="1" applyFont="1" applyFill="1" applyBorder="1"/>
    <xf numFmtId="43" fontId="46" fillId="2" borderId="31" xfId="1" applyNumberFormat="1" applyFont="1" applyFill="1" applyBorder="1" applyAlignment="1">
      <alignment horizontal="center"/>
    </xf>
    <xf numFmtId="43" fontId="46" fillId="2" borderId="56" xfId="1" applyNumberFormat="1" applyFont="1" applyFill="1" applyBorder="1" applyAlignment="1">
      <alignment horizontal="center"/>
    </xf>
    <xf numFmtId="43" fontId="46" fillId="2" borderId="68" xfId="1" applyFont="1" applyFill="1" applyBorder="1" applyProtection="1"/>
    <xf numFmtId="43" fontId="46" fillId="2" borderId="37" xfId="1" applyFont="1" applyFill="1" applyBorder="1" applyProtection="1"/>
    <xf numFmtId="43" fontId="46" fillId="2" borderId="38" xfId="1" applyFont="1" applyFill="1" applyBorder="1" applyProtection="1"/>
    <xf numFmtId="43" fontId="46" fillId="2" borderId="82" xfId="1" applyFont="1" applyFill="1" applyBorder="1" applyProtection="1"/>
    <xf numFmtId="43" fontId="51" fillId="4" borderId="24" xfId="0" applyNumberFormat="1" applyFont="1" applyFill="1" applyBorder="1"/>
    <xf numFmtId="43" fontId="51" fillId="4" borderId="86" xfId="0" applyNumberFormat="1" applyFont="1" applyFill="1" applyBorder="1"/>
    <xf numFmtId="43" fontId="46" fillId="2" borderId="88" xfId="1" applyFont="1" applyFill="1" applyBorder="1" applyProtection="1"/>
    <xf numFmtId="43" fontId="46" fillId="2" borderId="56" xfId="1" applyFont="1" applyFill="1" applyBorder="1" applyProtection="1"/>
    <xf numFmtId="43" fontId="46" fillId="2" borderId="57" xfId="1" applyFont="1" applyFill="1" applyBorder="1" applyProtection="1"/>
    <xf numFmtId="43" fontId="46" fillId="2" borderId="70" xfId="1" applyFont="1" applyFill="1" applyBorder="1" applyProtection="1"/>
    <xf numFmtId="0" fontId="33" fillId="2" borderId="0" xfId="0" applyFont="1" applyFill="1" applyAlignment="1">
      <alignment horizontal="left"/>
    </xf>
    <xf numFmtId="0" fontId="33" fillId="2" borderId="0" xfId="0" applyFont="1" applyFill="1" applyAlignment="1">
      <alignment vertical="top"/>
    </xf>
    <xf numFmtId="0" fontId="33" fillId="2" borderId="0" xfId="0" applyFont="1" applyFill="1" applyAlignment="1">
      <alignment vertical="center" wrapText="1"/>
    </xf>
    <xf numFmtId="0" fontId="20" fillId="2" borderId="0" xfId="0" applyFont="1" applyFill="1" applyAlignment="1">
      <alignment horizontal="center"/>
    </xf>
    <xf numFmtId="0" fontId="20" fillId="2" borderId="0" xfId="0" applyFont="1" applyFill="1" applyAlignment="1">
      <alignment horizontal="left"/>
    </xf>
    <xf numFmtId="0" fontId="54" fillId="2" borderId="0" xfId="0" applyFont="1" applyFill="1"/>
    <xf numFmtId="14" fontId="46" fillId="2" borderId="0" xfId="0" applyNumberFormat="1" applyFont="1" applyFill="1"/>
    <xf numFmtId="0" fontId="46" fillId="2" borderId="0" xfId="0" applyNumberFormat="1" applyFont="1" applyFill="1" applyAlignment="1">
      <alignment horizontal="center"/>
    </xf>
    <xf numFmtId="14" fontId="0" fillId="2" borderId="0" xfId="0" applyNumberFormat="1" applyFont="1" applyFill="1" applyBorder="1"/>
    <xf numFmtId="167" fontId="46" fillId="2" borderId="56" xfId="1" applyNumberFormat="1" applyFont="1" applyFill="1" applyBorder="1" applyProtection="1">
      <protection locked="0"/>
    </xf>
    <xf numFmtId="0" fontId="0" fillId="2" borderId="0" xfId="0" applyFill="1" applyBorder="1" applyAlignment="1">
      <alignment horizontal="center"/>
    </xf>
    <xf numFmtId="14" fontId="8" fillId="2" borderId="1" xfId="0" applyNumberFormat="1" applyFont="1" applyFill="1" applyBorder="1"/>
    <xf numFmtId="166" fontId="8" fillId="2" borderId="2" xfId="0" applyNumberFormat="1" applyFont="1" applyFill="1" applyBorder="1"/>
    <xf numFmtId="0" fontId="8" fillId="2" borderId="2" xfId="0" applyFont="1" applyFill="1" applyBorder="1"/>
    <xf numFmtId="0" fontId="8" fillId="2" borderId="3" xfId="0" applyFont="1" applyFill="1" applyBorder="1"/>
    <xf numFmtId="14" fontId="8" fillId="2" borderId="4" xfId="0" applyNumberFormat="1" applyFont="1" applyFill="1" applyBorder="1"/>
    <xf numFmtId="0" fontId="8" fillId="2" borderId="5" xfId="0" applyFont="1" applyFill="1" applyBorder="1"/>
    <xf numFmtId="2" fontId="0" fillId="2" borderId="1" xfId="0" applyNumberFormat="1" applyFont="1" applyFill="1" applyBorder="1"/>
    <xf numFmtId="166" fontId="0" fillId="2" borderId="2" xfId="0" applyNumberFormat="1" applyFont="1" applyFill="1" applyBorder="1"/>
    <xf numFmtId="2" fontId="0" fillId="2" borderId="2" xfId="0" applyNumberFormat="1" applyFont="1" applyFill="1" applyBorder="1"/>
    <xf numFmtId="2" fontId="0" fillId="2" borderId="3" xfId="0" applyNumberFormat="1" applyFont="1" applyFill="1" applyBorder="1"/>
    <xf numFmtId="2" fontId="0" fillId="2" borderId="4" xfId="0" applyNumberFormat="1" applyFont="1" applyFill="1" applyBorder="1"/>
    <xf numFmtId="2" fontId="0" fillId="2" borderId="0" xfId="0" applyNumberFormat="1" applyFont="1" applyFill="1" applyBorder="1"/>
    <xf numFmtId="2" fontId="0" fillId="2" borderId="5" xfId="0" applyNumberFormat="1" applyFont="1" applyFill="1" applyBorder="1"/>
    <xf numFmtId="14" fontId="0" fillId="2" borderId="1" xfId="0" applyNumberFormat="1" applyFont="1" applyFill="1" applyBorder="1"/>
    <xf numFmtId="0" fontId="0" fillId="2" borderId="2" xfId="0" applyNumberFormat="1" applyFill="1" applyBorder="1" applyAlignment="1">
      <alignment horizontal="center"/>
    </xf>
    <xf numFmtId="0" fontId="0" fillId="2" borderId="0" xfId="0" applyFont="1" applyFill="1" applyBorder="1" applyAlignment="1">
      <alignment horizontal="center"/>
    </xf>
    <xf numFmtId="0" fontId="0" fillId="2" borderId="7" xfId="0" applyFill="1" applyBorder="1" applyAlignment="1">
      <alignment horizontal="center"/>
    </xf>
    <xf numFmtId="43" fontId="46" fillId="2" borderId="0" xfId="0" applyNumberFormat="1" applyFont="1" applyFill="1"/>
    <xf numFmtId="0" fontId="46" fillId="8" borderId="0" xfId="0" applyFont="1" applyFill="1"/>
    <xf numFmtId="0" fontId="56" fillId="4" borderId="30" xfId="0" applyFont="1" applyFill="1" applyBorder="1"/>
    <xf numFmtId="2" fontId="46" fillId="8" borderId="0" xfId="0" applyNumberFormat="1" applyFont="1" applyFill="1"/>
    <xf numFmtId="2" fontId="46" fillId="2" borderId="0" xfId="0" applyNumberFormat="1" applyFont="1" applyFill="1"/>
    <xf numFmtId="2" fontId="56" fillId="4" borderId="30" xfId="0" applyNumberFormat="1" applyFont="1" applyFill="1" applyBorder="1"/>
    <xf numFmtId="2" fontId="46" fillId="2" borderId="49" xfId="1" applyNumberFormat="1" applyFont="1" applyFill="1" applyBorder="1" applyProtection="1"/>
    <xf numFmtId="2" fontId="46" fillId="4" borderId="30" xfId="0" applyNumberFormat="1" applyFont="1" applyFill="1" applyBorder="1" applyProtection="1"/>
    <xf numFmtId="2" fontId="46" fillId="4" borderId="30" xfId="0" applyNumberFormat="1" applyFont="1" applyFill="1" applyBorder="1"/>
    <xf numFmtId="2" fontId="46" fillId="0" borderId="30" xfId="0" applyNumberFormat="1" applyFont="1" applyFill="1" applyBorder="1" applyProtection="1"/>
    <xf numFmtId="2" fontId="46" fillId="2" borderId="125" xfId="1" applyNumberFormat="1" applyFont="1" applyFill="1" applyBorder="1" applyProtection="1"/>
    <xf numFmtId="2" fontId="0" fillId="0" borderId="0" xfId="0" applyNumberFormat="1"/>
    <xf numFmtId="2" fontId="8" fillId="4" borderId="30" xfId="0" applyNumberFormat="1" applyFont="1" applyFill="1" applyBorder="1"/>
    <xf numFmtId="2" fontId="12" fillId="0" borderId="0" xfId="0" applyNumberFormat="1" applyFont="1"/>
    <xf numFmtId="0" fontId="22" fillId="2" borderId="0" xfId="0" applyFont="1" applyFill="1"/>
    <xf numFmtId="0" fontId="0" fillId="2" borderId="2" xfId="0" applyFill="1" applyBorder="1" applyAlignment="1">
      <alignment horizontal="center"/>
    </xf>
    <xf numFmtId="2" fontId="0" fillId="2" borderId="1" xfId="0" applyNumberFormat="1" applyFill="1" applyBorder="1"/>
    <xf numFmtId="2" fontId="0" fillId="2" borderId="4" xfId="0" applyNumberFormat="1" applyFill="1" applyBorder="1"/>
    <xf numFmtId="2" fontId="0" fillId="2" borderId="0" xfId="0" applyNumberFormat="1" applyFill="1" applyBorder="1"/>
    <xf numFmtId="2" fontId="0" fillId="2" borderId="5" xfId="0" applyNumberFormat="1" applyFill="1" applyBorder="1"/>
    <xf numFmtId="2" fontId="0" fillId="2" borderId="6" xfId="0" applyNumberFormat="1" applyFill="1" applyBorder="1"/>
    <xf numFmtId="0" fontId="51" fillId="5" borderId="140" xfId="0" applyFont="1" applyFill="1" applyBorder="1" applyAlignment="1">
      <alignment horizontal="center" vertical="center"/>
    </xf>
    <xf numFmtId="0" fontId="46" fillId="2" borderId="4" xfId="0" applyFont="1" applyFill="1" applyBorder="1"/>
    <xf numFmtId="43" fontId="46" fillId="2" borderId="61" xfId="1" applyNumberFormat="1" applyFont="1" applyFill="1" applyBorder="1" applyProtection="1"/>
    <xf numFmtId="43" fontId="46" fillId="2" borderId="63" xfId="1" applyNumberFormat="1" applyFont="1" applyFill="1" applyBorder="1" applyProtection="1"/>
    <xf numFmtId="43" fontId="46" fillId="2" borderId="61" xfId="1" applyNumberFormat="1" applyFont="1" applyFill="1" applyBorder="1" applyAlignment="1" applyProtection="1">
      <alignment horizontal="center"/>
    </xf>
    <xf numFmtId="43" fontId="46" fillId="2" borderId="124" xfId="1" applyNumberFormat="1" applyFont="1" applyFill="1" applyBorder="1" applyAlignment="1" applyProtection="1">
      <alignment horizontal="center"/>
    </xf>
    <xf numFmtId="0" fontId="59" fillId="10" borderId="30" xfId="3" applyBorder="1"/>
    <xf numFmtId="2" fontId="59" fillId="10" borderId="49" xfId="3" applyNumberFormat="1" applyBorder="1" applyProtection="1"/>
    <xf numFmtId="2" fontId="59" fillId="10" borderId="30" xfId="3" applyNumberFormat="1" applyBorder="1"/>
    <xf numFmtId="2" fontId="59" fillId="10" borderId="125" xfId="3" applyNumberFormat="1" applyBorder="1" applyProtection="1"/>
    <xf numFmtId="2" fontId="59" fillId="10" borderId="30" xfId="3" applyNumberFormat="1" applyBorder="1" applyProtection="1"/>
    <xf numFmtId="0" fontId="61" fillId="8" borderId="83" xfId="0" applyFont="1" applyFill="1" applyBorder="1" applyAlignment="1">
      <alignment horizontal="center" vertical="center"/>
    </xf>
    <xf numFmtId="0" fontId="61" fillId="9" borderId="66" xfId="0" applyFont="1" applyFill="1" applyBorder="1" applyAlignment="1" applyProtection="1">
      <alignment horizontal="center"/>
      <protection locked="0"/>
    </xf>
    <xf numFmtId="0" fontId="61" fillId="9" borderId="48" xfId="0" applyFont="1" applyFill="1" applyBorder="1" applyAlignment="1" applyProtection="1">
      <alignment horizontal="center"/>
      <protection locked="0"/>
    </xf>
    <xf numFmtId="0" fontId="61" fillId="9" borderId="71" xfId="0" applyFont="1" applyFill="1" applyBorder="1" applyAlignment="1" applyProtection="1">
      <alignment horizontal="center"/>
      <protection locked="0"/>
    </xf>
    <xf numFmtId="0" fontId="61" fillId="9" borderId="18" xfId="0" applyFont="1" applyFill="1" applyBorder="1" applyAlignment="1" applyProtection="1">
      <alignment horizontal="center"/>
      <protection locked="0"/>
    </xf>
    <xf numFmtId="0" fontId="61" fillId="8" borderId="126" xfId="0" applyFont="1" applyFill="1" applyBorder="1" applyAlignment="1">
      <alignment horizontal="center" vertical="center"/>
    </xf>
    <xf numFmtId="0" fontId="61" fillId="8" borderId="18" xfId="0" applyFont="1" applyFill="1" applyBorder="1" applyAlignment="1">
      <alignment horizontal="center" vertical="center"/>
    </xf>
    <xf numFmtId="0" fontId="61" fillId="8" borderId="24" xfId="0" applyFont="1" applyFill="1" applyBorder="1" applyAlignment="1">
      <alignment vertical="center"/>
    </xf>
    <xf numFmtId="2" fontId="61" fillId="8" borderId="18" xfId="0" applyNumberFormat="1" applyFont="1" applyFill="1" applyBorder="1" applyAlignment="1">
      <alignment horizontal="center" vertical="center"/>
    </xf>
    <xf numFmtId="2" fontId="60" fillId="8" borderId="18" xfId="0" applyNumberFormat="1" applyFont="1" applyFill="1" applyBorder="1" applyAlignment="1">
      <alignment horizontal="center" vertical="center"/>
    </xf>
    <xf numFmtId="0" fontId="23" fillId="8" borderId="18" xfId="0" applyFont="1" applyFill="1" applyBorder="1" applyAlignment="1">
      <alignment horizontal="right"/>
    </xf>
    <xf numFmtId="0" fontId="23" fillId="8" borderId="131" xfId="0" applyFont="1" applyFill="1" applyBorder="1"/>
    <xf numFmtId="0" fontId="23" fillId="8" borderId="72" xfId="0" applyFont="1" applyFill="1" applyBorder="1"/>
    <xf numFmtId="0" fontId="23" fillId="8" borderId="73" xfId="0" applyFont="1" applyFill="1" applyBorder="1" applyAlignment="1">
      <alignment horizontal="left"/>
    </xf>
    <xf numFmtId="14" fontId="23" fillId="8" borderId="111" xfId="0" applyNumberFormat="1" applyFont="1" applyFill="1" applyBorder="1" applyAlignment="1">
      <alignment horizontal="left" vertical="center"/>
    </xf>
    <xf numFmtId="0" fontId="23" fillId="8" borderId="105" xfId="0" applyNumberFormat="1" applyFont="1" applyFill="1" applyBorder="1" applyAlignment="1">
      <alignment horizontal="left" vertical="center"/>
    </xf>
    <xf numFmtId="0" fontId="23" fillId="8" borderId="105" xfId="0" applyNumberFormat="1" applyFont="1" applyFill="1" applyBorder="1" applyAlignment="1">
      <alignment horizontal="center" vertical="center"/>
    </xf>
    <xf numFmtId="0" fontId="23" fillId="8" borderId="121" xfId="0" applyFont="1" applyFill="1" applyBorder="1" applyAlignment="1">
      <alignment horizontal="left" vertical="center"/>
    </xf>
    <xf numFmtId="0" fontId="23" fillId="8" borderId="19" xfId="0" applyFont="1" applyFill="1" applyBorder="1" applyAlignment="1">
      <alignment horizontal="left" vertical="center"/>
    </xf>
    <xf numFmtId="0" fontId="23" fillId="8" borderId="21" xfId="0" applyFont="1" applyFill="1" applyBorder="1" applyAlignment="1">
      <alignment horizontal="center" vertical="center"/>
    </xf>
    <xf numFmtId="0" fontId="23" fillId="8" borderId="22" xfId="0" applyFont="1" applyFill="1" applyBorder="1" applyAlignment="1">
      <alignment horizontal="center" vertical="center"/>
    </xf>
    <xf numFmtId="0" fontId="23" fillId="8" borderId="29" xfId="0" applyFont="1" applyFill="1" applyBorder="1" applyAlignment="1">
      <alignment horizontal="left" vertical="center"/>
    </xf>
    <xf numFmtId="0" fontId="23" fillId="8" borderId="27" xfId="0" applyFont="1" applyFill="1" applyBorder="1" applyAlignment="1">
      <alignment horizontal="center" vertical="center"/>
    </xf>
    <xf numFmtId="0" fontId="23" fillId="8" borderId="28" xfId="0" applyFont="1" applyFill="1" applyBorder="1" applyAlignment="1">
      <alignment horizontal="center" vertical="center"/>
    </xf>
    <xf numFmtId="0" fontId="2" fillId="8" borderId="18" xfId="3" applyFont="1" applyFill="1" applyBorder="1" applyAlignment="1">
      <alignment horizontal="center" vertical="center"/>
    </xf>
    <xf numFmtId="0" fontId="60" fillId="8" borderId="18" xfId="3" applyFont="1" applyFill="1" applyBorder="1" applyAlignment="1">
      <alignment horizontal="center" vertical="center"/>
    </xf>
    <xf numFmtId="0" fontId="15" fillId="8" borderId="0" xfId="0" applyFont="1" applyFill="1" applyAlignment="1"/>
    <xf numFmtId="0" fontId="46" fillId="2" borderId="40" xfId="0" applyFont="1" applyFill="1" applyBorder="1" applyAlignment="1">
      <alignment horizontal="left" wrapText="1"/>
    </xf>
    <xf numFmtId="0" fontId="46" fillId="2" borderId="41" xfId="0" applyFont="1" applyFill="1" applyBorder="1" applyAlignment="1">
      <alignment horizontal="left" wrapText="1"/>
    </xf>
    <xf numFmtId="0" fontId="23" fillId="2" borderId="0" xfId="0" applyFont="1" applyFill="1"/>
    <xf numFmtId="165" fontId="61" fillId="11" borderId="48" xfId="0" applyNumberFormat="1" applyFont="1" applyFill="1" applyBorder="1" applyAlignment="1">
      <alignment horizontal="center"/>
    </xf>
    <xf numFmtId="165" fontId="61" fillId="11" borderId="71" xfId="0" applyNumberFormat="1" applyFont="1" applyFill="1" applyBorder="1" applyAlignment="1">
      <alignment horizontal="center"/>
    </xf>
    <xf numFmtId="0" fontId="20" fillId="2" borderId="0" xfId="0" applyFont="1" applyFill="1" applyBorder="1"/>
    <xf numFmtId="0" fontId="0" fillId="0" borderId="0" xfId="0" applyBorder="1"/>
    <xf numFmtId="0" fontId="46" fillId="2" borderId="143" xfId="0" applyFont="1" applyFill="1" applyBorder="1" applyAlignment="1">
      <alignment horizontal="left"/>
    </xf>
    <xf numFmtId="0" fontId="14" fillId="8" borderId="0" xfId="0" applyFont="1" applyFill="1"/>
    <xf numFmtId="0" fontId="23" fillId="8" borderId="0" xfId="0" applyFont="1" applyFill="1" applyAlignment="1">
      <alignment horizontal="left" vertical="center"/>
    </xf>
    <xf numFmtId="0" fontId="46" fillId="2" borderId="40" xfId="0" applyFont="1" applyFill="1" applyBorder="1" applyAlignment="1">
      <alignment horizontal="left"/>
    </xf>
    <xf numFmtId="0" fontId="46" fillId="2" borderId="63" xfId="0" applyFont="1" applyFill="1" applyBorder="1" applyAlignment="1">
      <alignment horizontal="left"/>
    </xf>
    <xf numFmtId="0" fontId="46" fillId="2" borderId="130" xfId="0" applyFont="1" applyFill="1" applyBorder="1" applyAlignment="1">
      <alignment horizontal="left"/>
    </xf>
    <xf numFmtId="0" fontId="46" fillId="2" borderId="142" xfId="0" applyFont="1" applyFill="1" applyBorder="1" applyAlignment="1">
      <alignment horizontal="left"/>
    </xf>
    <xf numFmtId="0" fontId="46" fillId="2" borderId="34" xfId="0" applyFont="1" applyFill="1" applyBorder="1" applyAlignment="1">
      <alignment horizontal="left"/>
    </xf>
    <xf numFmtId="0" fontId="46" fillId="2" borderId="61" xfId="0" applyFont="1" applyFill="1" applyBorder="1" applyAlignment="1">
      <alignment horizontal="left"/>
    </xf>
    <xf numFmtId="0" fontId="46" fillId="2" borderId="39" xfId="0" applyFont="1" applyFill="1" applyBorder="1" applyAlignment="1">
      <alignment horizontal="left"/>
    </xf>
    <xf numFmtId="0" fontId="46" fillId="2" borderId="33" xfId="0" applyFont="1" applyFill="1" applyBorder="1" applyAlignment="1">
      <alignment horizontal="left"/>
    </xf>
    <xf numFmtId="0" fontId="46" fillId="2" borderId="58" xfId="0" applyFont="1" applyFill="1" applyBorder="1" applyAlignment="1">
      <alignment horizontal="left"/>
    </xf>
    <xf numFmtId="0" fontId="46" fillId="2" borderId="59" xfId="0" applyFont="1" applyFill="1" applyBorder="1" applyAlignment="1">
      <alignment horizontal="left"/>
    </xf>
    <xf numFmtId="0" fontId="61" fillId="8" borderId="1" xfId="0" applyFont="1" applyFill="1" applyBorder="1" applyAlignment="1">
      <alignment horizontal="left" vertical="center"/>
    </xf>
    <xf numFmtId="0" fontId="61" fillId="8" borderId="2" xfId="0" applyFont="1" applyFill="1" applyBorder="1" applyAlignment="1">
      <alignment horizontal="left" vertical="center"/>
    </xf>
    <xf numFmtId="0" fontId="51" fillId="4" borderId="20" xfId="0" applyFont="1" applyFill="1" applyBorder="1" applyAlignment="1">
      <alignment horizontal="left"/>
    </xf>
    <xf numFmtId="0" fontId="46" fillId="2" borderId="41" xfId="0" applyFont="1" applyFill="1" applyBorder="1" applyAlignment="1">
      <alignment horizontal="left"/>
    </xf>
    <xf numFmtId="0" fontId="46" fillId="2" borderId="35" xfId="0" applyFont="1" applyFill="1" applyBorder="1" applyAlignment="1">
      <alignment horizontal="left"/>
    </xf>
    <xf numFmtId="0" fontId="46" fillId="2" borderId="123" xfId="0" applyFont="1" applyFill="1" applyBorder="1" applyAlignment="1">
      <alignment horizontal="left"/>
    </xf>
    <xf numFmtId="0" fontId="46" fillId="2" borderId="124" xfId="0" applyFont="1" applyFill="1" applyBorder="1" applyAlignment="1">
      <alignment horizontal="left"/>
    </xf>
    <xf numFmtId="0" fontId="20" fillId="2" borderId="0" xfId="0" applyFont="1" applyFill="1" applyAlignment="1">
      <alignment horizontal="center"/>
    </xf>
    <xf numFmtId="165" fontId="61" fillId="12" borderId="48" xfId="0" applyNumberFormat="1" applyFont="1" applyFill="1" applyBorder="1" applyAlignment="1">
      <alignment horizontal="center"/>
    </xf>
    <xf numFmtId="165" fontId="61" fillId="12" borderId="71" xfId="0" applyNumberFormat="1" applyFont="1" applyFill="1" applyBorder="1" applyAlignment="1">
      <alignment horizontal="center"/>
    </xf>
    <xf numFmtId="165" fontId="61" fillId="12" borderId="48" xfId="0" applyNumberFormat="1" applyFont="1" applyFill="1" applyBorder="1" applyAlignment="1" applyProtection="1">
      <alignment horizontal="center"/>
    </xf>
    <xf numFmtId="165" fontId="61" fillId="12" borderId="18" xfId="0" applyNumberFormat="1" applyFont="1" applyFill="1" applyBorder="1" applyAlignment="1" applyProtection="1">
      <alignment horizontal="center"/>
    </xf>
    <xf numFmtId="165" fontId="61" fillId="12" borderId="71" xfId="0" applyNumberFormat="1" applyFont="1" applyFill="1" applyBorder="1" applyAlignment="1" applyProtection="1">
      <alignment horizontal="center"/>
    </xf>
    <xf numFmtId="43" fontId="46" fillId="2" borderId="148" xfId="1" applyFont="1" applyFill="1" applyBorder="1" applyProtection="1"/>
    <xf numFmtId="43" fontId="46" fillId="2" borderId="40" xfId="1" applyFont="1" applyFill="1" applyBorder="1" applyProtection="1"/>
    <xf numFmtId="43" fontId="46" fillId="2" borderId="59" xfId="1" applyFont="1" applyFill="1" applyBorder="1" applyProtection="1"/>
    <xf numFmtId="0" fontId="61" fillId="9" borderId="149" xfId="0" applyFont="1" applyFill="1" applyBorder="1" applyAlignment="1">
      <alignment horizontal="center" vertical="center"/>
    </xf>
    <xf numFmtId="0" fontId="61" fillId="8" borderId="150" xfId="0" applyFont="1" applyFill="1" applyBorder="1" applyAlignment="1">
      <alignment horizontal="center" vertical="center"/>
    </xf>
    <xf numFmtId="0" fontId="23" fillId="2" borderId="0" xfId="0" applyFont="1" applyFill="1" applyBorder="1" applyAlignment="1">
      <alignment horizontal="center" vertical="center"/>
    </xf>
    <xf numFmtId="0" fontId="63" fillId="4" borderId="97" xfId="0" applyFont="1" applyFill="1" applyBorder="1" applyAlignment="1">
      <alignment horizontal="left"/>
    </xf>
    <xf numFmtId="0" fontId="63" fillId="4" borderId="20" xfId="0" applyFont="1" applyFill="1" applyBorder="1" applyAlignment="1">
      <alignment horizontal="left"/>
    </xf>
    <xf numFmtId="43" fontId="64" fillId="2" borderId="67" xfId="1" applyFont="1" applyFill="1" applyBorder="1" applyProtection="1"/>
    <xf numFmtId="43" fontId="64" fillId="2" borderId="64" xfId="1" applyFont="1" applyFill="1" applyBorder="1" applyProtection="1"/>
    <xf numFmtId="43" fontId="64" fillId="2" borderId="37" xfId="1" applyFont="1" applyFill="1" applyBorder="1" applyProtection="1"/>
    <xf numFmtId="43" fontId="64" fillId="2" borderId="38" xfId="1" applyFont="1" applyFill="1" applyBorder="1" applyProtection="1"/>
    <xf numFmtId="0" fontId="63" fillId="4" borderId="85" xfId="0" applyFont="1" applyFill="1" applyBorder="1"/>
    <xf numFmtId="0" fontId="63" fillId="4" borderId="24" xfId="0" applyFont="1" applyFill="1" applyBorder="1"/>
    <xf numFmtId="0" fontId="64" fillId="4" borderId="24" xfId="0" applyFont="1" applyFill="1" applyBorder="1" applyAlignment="1">
      <alignment horizontal="center"/>
    </xf>
    <xf numFmtId="43" fontId="63" fillId="4" borderId="24" xfId="0" applyNumberFormat="1" applyFont="1" applyFill="1" applyBorder="1"/>
    <xf numFmtId="0" fontId="64" fillId="2" borderId="33" xfId="0" applyFont="1" applyFill="1" applyBorder="1" applyAlignment="1">
      <alignment horizontal="left"/>
    </xf>
    <xf numFmtId="0" fontId="64" fillId="2" borderId="34" xfId="0" applyFont="1" applyFill="1" applyBorder="1" applyAlignment="1">
      <alignment horizontal="left"/>
    </xf>
    <xf numFmtId="43" fontId="64" fillId="2" borderId="31" xfId="1" applyFont="1" applyFill="1" applyBorder="1" applyProtection="1"/>
    <xf numFmtId="43" fontId="64" fillId="2" borderId="32" xfId="1" applyFont="1" applyFill="1" applyBorder="1" applyProtection="1"/>
    <xf numFmtId="0" fontId="64" fillId="2" borderId="39" xfId="0" applyFont="1" applyFill="1" applyBorder="1" applyAlignment="1">
      <alignment horizontal="left"/>
    </xf>
    <xf numFmtId="0" fontId="64" fillId="2" borderId="40" xfId="0" applyFont="1" applyFill="1" applyBorder="1" applyAlignment="1">
      <alignment horizontal="left"/>
    </xf>
    <xf numFmtId="43" fontId="64" fillId="2" borderId="44" xfId="1" applyFont="1" applyFill="1" applyBorder="1" applyProtection="1"/>
    <xf numFmtId="0" fontId="64" fillId="2" borderId="61" xfId="0" applyFont="1" applyFill="1" applyBorder="1" applyAlignment="1">
      <alignment horizontal="left"/>
    </xf>
    <xf numFmtId="0" fontId="64" fillId="2" borderId="63" xfId="0" applyFont="1" applyFill="1" applyBorder="1" applyAlignment="1">
      <alignment horizontal="left"/>
    </xf>
    <xf numFmtId="0" fontId="64" fillId="2" borderId="58" xfId="0" applyFont="1" applyFill="1" applyBorder="1" applyAlignment="1">
      <alignment horizontal="left"/>
    </xf>
    <xf numFmtId="0" fontId="64" fillId="2" borderId="59" xfId="0" applyFont="1" applyFill="1" applyBorder="1" applyAlignment="1">
      <alignment horizontal="left"/>
    </xf>
    <xf numFmtId="0" fontId="64" fillId="2" borderId="124" xfId="0" applyFont="1" applyFill="1" applyBorder="1" applyAlignment="1">
      <alignment horizontal="left"/>
    </xf>
    <xf numFmtId="43" fontId="64" fillId="2" borderId="56" xfId="1" applyFont="1" applyFill="1" applyBorder="1" applyProtection="1"/>
    <xf numFmtId="43" fontId="64" fillId="2" borderId="57" xfId="1" applyFont="1" applyFill="1" applyBorder="1" applyProtection="1"/>
    <xf numFmtId="0" fontId="55" fillId="4" borderId="20" xfId="0" applyFont="1" applyFill="1" applyBorder="1" applyAlignment="1">
      <alignment horizontal="center"/>
    </xf>
    <xf numFmtId="0" fontId="65" fillId="2" borderId="0" xfId="0" applyFont="1" applyFill="1"/>
    <xf numFmtId="0" fontId="67" fillId="2" borderId="0" xfId="0" applyFont="1" applyFill="1"/>
    <xf numFmtId="0" fontId="67" fillId="2" borderId="0" xfId="0" applyFont="1" applyFill="1" applyAlignment="1">
      <alignment horizontal="left"/>
    </xf>
    <xf numFmtId="0" fontId="66" fillId="2" borderId="0" xfId="0" applyFont="1" applyFill="1"/>
    <xf numFmtId="0" fontId="67" fillId="2" borderId="0" xfId="0" applyFont="1" applyFill="1" applyAlignment="1">
      <alignment vertical="top"/>
    </xf>
    <xf numFmtId="0" fontId="67" fillId="2" borderId="0" xfId="0" applyFont="1" applyFill="1" applyAlignment="1">
      <alignment vertical="center" wrapText="1"/>
    </xf>
    <xf numFmtId="0" fontId="67" fillId="2" borderId="0" xfId="0" applyFont="1" applyFill="1" applyAlignment="1"/>
    <xf numFmtId="43" fontId="46" fillId="2" borderId="160" xfId="1" applyFont="1" applyFill="1" applyBorder="1" applyProtection="1"/>
    <xf numFmtId="43" fontId="64" fillId="2" borderId="82" xfId="1" applyFont="1" applyFill="1" applyBorder="1" applyProtection="1"/>
    <xf numFmtId="43" fontId="64" fillId="2" borderId="70" xfId="1" applyFont="1" applyFill="1" applyBorder="1" applyProtection="1"/>
    <xf numFmtId="0" fontId="61" fillId="8" borderId="161" xfId="0" applyFont="1" applyFill="1" applyBorder="1" applyAlignment="1">
      <alignment horizontal="center" vertical="center"/>
    </xf>
    <xf numFmtId="0" fontId="64" fillId="2" borderId="81" xfId="0" applyFont="1" applyFill="1" applyBorder="1" applyAlignment="1"/>
    <xf numFmtId="0" fontId="64" fillId="2" borderId="38" xfId="0" applyFont="1" applyFill="1" applyBorder="1" applyAlignment="1"/>
    <xf numFmtId="0" fontId="64" fillId="2" borderId="33" xfId="0" applyFont="1" applyFill="1" applyBorder="1" applyAlignment="1"/>
    <xf numFmtId="0" fontId="64" fillId="2" borderId="39" xfId="0" applyFont="1" applyFill="1" applyBorder="1" applyAlignment="1"/>
    <xf numFmtId="0" fontId="64" fillId="2" borderId="69" xfId="0" applyFont="1" applyFill="1" applyBorder="1" applyAlignment="1"/>
    <xf numFmtId="0" fontId="64" fillId="2" borderId="57" xfId="0" applyFont="1" applyFill="1" applyBorder="1" applyAlignment="1"/>
    <xf numFmtId="0" fontId="64" fillId="2" borderId="58" xfId="0" applyFont="1" applyFill="1" applyBorder="1" applyAlignment="1"/>
    <xf numFmtId="0" fontId="64" fillId="2" borderId="123" xfId="0" applyFont="1" applyFill="1" applyBorder="1" applyAlignment="1"/>
    <xf numFmtId="43" fontId="64" fillId="2" borderId="162" xfId="1" applyFont="1" applyFill="1" applyBorder="1" applyProtection="1"/>
    <xf numFmtId="43" fontId="64" fillId="2" borderId="39" xfId="1" applyFont="1" applyFill="1" applyBorder="1" applyProtection="1"/>
    <xf numFmtId="43" fontId="64" fillId="2" borderId="33" xfId="1" applyFont="1" applyFill="1" applyBorder="1" applyProtection="1"/>
    <xf numFmtId="43" fontId="64" fillId="2" borderId="45" xfId="1" applyFont="1" applyFill="1" applyBorder="1" applyProtection="1"/>
    <xf numFmtId="43" fontId="64" fillId="2" borderId="58" xfId="1" applyFont="1" applyFill="1" applyBorder="1" applyProtection="1"/>
    <xf numFmtId="0" fontId="0" fillId="0" borderId="4" xfId="0" applyBorder="1"/>
    <xf numFmtId="0" fontId="61" fillId="8" borderId="0" xfId="0" applyFont="1" applyFill="1" applyBorder="1" applyAlignment="1">
      <alignment horizontal="center" vertical="center"/>
    </xf>
    <xf numFmtId="0" fontId="64" fillId="4" borderId="24" xfId="0" applyFont="1" applyFill="1" applyBorder="1" applyAlignment="1">
      <alignment horizontal="left"/>
    </xf>
    <xf numFmtId="43" fontId="64" fillId="2" borderId="31" xfId="1" applyNumberFormat="1" applyFont="1" applyFill="1" applyBorder="1" applyProtection="1"/>
    <xf numFmtId="43" fontId="64" fillId="2" borderId="32" xfId="1" applyNumberFormat="1" applyFont="1" applyFill="1" applyBorder="1" applyProtection="1"/>
    <xf numFmtId="43" fontId="64" fillId="2" borderId="36" xfId="1" applyNumberFormat="1" applyFont="1" applyFill="1" applyBorder="1" applyProtection="1"/>
    <xf numFmtId="43" fontId="64" fillId="2" borderId="37" xfId="1" applyNumberFormat="1" applyFont="1" applyFill="1" applyBorder="1" applyProtection="1"/>
    <xf numFmtId="43" fontId="64" fillId="2" borderId="38" xfId="1" applyNumberFormat="1" applyFont="1" applyFill="1" applyBorder="1" applyProtection="1"/>
    <xf numFmtId="43" fontId="64" fillId="2" borderId="42" xfId="1" applyNumberFormat="1" applyFont="1" applyFill="1" applyBorder="1" applyProtection="1"/>
    <xf numFmtId="43" fontId="64" fillId="2" borderId="43" xfId="1" applyNumberFormat="1" applyFont="1" applyFill="1" applyBorder="1" applyProtection="1"/>
    <xf numFmtId="43" fontId="64" fillId="2" borderId="44" xfId="1" applyNumberFormat="1" applyFont="1" applyFill="1" applyBorder="1" applyProtection="1"/>
    <xf numFmtId="43" fontId="64" fillId="2" borderId="47" xfId="1" applyNumberFormat="1" applyFont="1" applyFill="1" applyBorder="1" applyProtection="1"/>
    <xf numFmtId="43" fontId="64" fillId="4" borderId="24" xfId="1" applyNumberFormat="1" applyFont="1" applyFill="1" applyBorder="1" applyProtection="1"/>
    <xf numFmtId="43" fontId="64" fillId="4" borderId="24" xfId="1" applyNumberFormat="1" applyFont="1" applyFill="1" applyBorder="1"/>
    <xf numFmtId="43" fontId="64" fillId="2" borderId="29" xfId="1" applyNumberFormat="1" applyFont="1" applyFill="1" applyBorder="1" applyProtection="1"/>
    <xf numFmtId="43" fontId="64" fillId="2" borderId="27" xfId="1" applyNumberFormat="1" applyFont="1" applyFill="1" applyBorder="1" applyProtection="1"/>
    <xf numFmtId="43" fontId="64" fillId="2" borderId="28" xfId="1" applyNumberFormat="1" applyFont="1" applyFill="1" applyBorder="1" applyProtection="1"/>
    <xf numFmtId="0" fontId="46" fillId="4" borderId="164" xfId="0" applyFont="1" applyFill="1" applyBorder="1" applyAlignment="1">
      <alignment horizontal="center"/>
    </xf>
    <xf numFmtId="0" fontId="52" fillId="4" borderId="164" xfId="0" applyFont="1" applyFill="1" applyBorder="1" applyAlignment="1" applyProtection="1">
      <alignment horizontal="center"/>
    </xf>
    <xf numFmtId="0" fontId="46" fillId="4" borderId="164" xfId="0" applyFont="1" applyFill="1" applyBorder="1"/>
    <xf numFmtId="0" fontId="46" fillId="4" borderId="165" xfId="0" applyFont="1" applyFill="1" applyBorder="1"/>
    <xf numFmtId="43" fontId="64" fillId="2" borderId="167" xfId="1" applyNumberFormat="1" applyFont="1" applyFill="1" applyBorder="1" applyProtection="1"/>
    <xf numFmtId="43" fontId="64" fillId="2" borderId="169" xfId="1" applyNumberFormat="1" applyFont="1" applyFill="1" applyBorder="1" applyProtection="1"/>
    <xf numFmtId="43" fontId="64" fillId="2" borderId="171" xfId="1" applyNumberFormat="1" applyFont="1" applyFill="1" applyBorder="1" applyProtection="1"/>
    <xf numFmtId="43" fontId="64" fillId="4" borderId="173" xfId="1" applyNumberFormat="1" applyFont="1" applyFill="1" applyBorder="1"/>
    <xf numFmtId="43" fontId="64" fillId="2" borderId="175" xfId="1" applyNumberFormat="1" applyFont="1" applyFill="1" applyBorder="1" applyProtection="1"/>
    <xf numFmtId="0" fontId="61" fillId="9" borderId="179" xfId="0" applyFont="1" applyFill="1" applyBorder="1" applyAlignment="1" applyProtection="1">
      <alignment horizontal="center"/>
      <protection locked="0"/>
    </xf>
    <xf numFmtId="0" fontId="51" fillId="4" borderId="163" xfId="0" applyFont="1" applyFill="1" applyBorder="1"/>
    <xf numFmtId="0" fontId="51" fillId="4" borderId="164" xfId="0" applyFont="1" applyFill="1" applyBorder="1"/>
    <xf numFmtId="164" fontId="46" fillId="2" borderId="167" xfId="1" applyNumberFormat="1" applyFont="1" applyFill="1" applyBorder="1" applyProtection="1"/>
    <xf numFmtId="164" fontId="46" fillId="2" borderId="169" xfId="1" applyNumberFormat="1" applyFont="1" applyFill="1" applyBorder="1" applyProtection="1"/>
    <xf numFmtId="164" fontId="46" fillId="2" borderId="171" xfId="1" applyNumberFormat="1" applyFont="1" applyFill="1" applyBorder="1" applyProtection="1"/>
    <xf numFmtId="0" fontId="51" fillId="4" borderId="172" xfId="0" applyFont="1" applyFill="1" applyBorder="1"/>
    <xf numFmtId="0" fontId="46" fillId="4" borderId="173" xfId="0" applyFont="1" applyFill="1" applyBorder="1"/>
    <xf numFmtId="43" fontId="46" fillId="2" borderId="182" xfId="1" applyNumberFormat="1" applyFont="1" applyFill="1" applyBorder="1"/>
    <xf numFmtId="43" fontId="46" fillId="2" borderId="177" xfId="1" applyNumberFormat="1" applyFont="1" applyFill="1" applyBorder="1" applyProtection="1"/>
    <xf numFmtId="43" fontId="46" fillId="2" borderId="178" xfId="1" applyNumberFormat="1" applyFont="1" applyFill="1" applyBorder="1" applyProtection="1"/>
    <xf numFmtId="164" fontId="46" fillId="2" borderId="180" xfId="1" applyNumberFormat="1" applyFont="1" applyFill="1" applyBorder="1" applyProtection="1"/>
    <xf numFmtId="164" fontId="46" fillId="2" borderId="177" xfId="1" applyNumberFormat="1" applyFont="1" applyFill="1" applyBorder="1" applyProtection="1"/>
    <xf numFmtId="164" fontId="46" fillId="2" borderId="181" xfId="1" applyNumberFormat="1" applyFont="1" applyFill="1" applyBorder="1" applyProtection="1"/>
    <xf numFmtId="0" fontId="61" fillId="9" borderId="183" xfId="0" applyFont="1" applyFill="1" applyBorder="1" applyAlignment="1" applyProtection="1">
      <alignment horizontal="center"/>
      <protection locked="0"/>
    </xf>
    <xf numFmtId="0" fontId="61" fillId="9" borderId="184" xfId="0" applyFont="1" applyFill="1" applyBorder="1" applyAlignment="1" applyProtection="1">
      <alignment horizontal="center"/>
      <protection locked="0"/>
    </xf>
    <xf numFmtId="0" fontId="61" fillId="9" borderId="185" xfId="0" applyFont="1" applyFill="1" applyBorder="1" applyAlignment="1" applyProtection="1">
      <alignment horizontal="center"/>
      <protection locked="0"/>
    </xf>
    <xf numFmtId="167" fontId="64" fillId="2" borderId="73" xfId="0" applyNumberFormat="1" applyFont="1" applyFill="1" applyBorder="1" applyAlignment="1" applyProtection="1">
      <alignment horizontal="center"/>
      <protection locked="0"/>
    </xf>
    <xf numFmtId="0" fontId="64" fillId="2" borderId="78" xfId="0" applyFont="1" applyFill="1" applyBorder="1" applyAlignment="1" applyProtection="1">
      <alignment horizontal="center"/>
      <protection locked="0"/>
    </xf>
    <xf numFmtId="167" fontId="64" fillId="2" borderId="75" xfId="0" applyNumberFormat="1" applyFont="1" applyFill="1" applyBorder="1" applyAlignment="1" applyProtection="1">
      <alignment horizontal="center"/>
      <protection locked="0"/>
    </xf>
    <xf numFmtId="0" fontId="64" fillId="2" borderId="79" xfId="0" applyFont="1" applyFill="1" applyBorder="1" applyAlignment="1" applyProtection="1">
      <alignment horizontal="center"/>
      <protection locked="0"/>
    </xf>
    <xf numFmtId="167" fontId="64" fillId="2" borderId="77" xfId="0" applyNumberFormat="1" applyFont="1" applyFill="1" applyBorder="1" applyAlignment="1" applyProtection="1">
      <alignment horizontal="center"/>
      <protection locked="0"/>
    </xf>
    <xf numFmtId="0" fontId="64" fillId="2" borderId="80" xfId="0" applyFont="1" applyFill="1" applyBorder="1" applyAlignment="1" applyProtection="1">
      <alignment horizontal="center"/>
      <protection locked="0"/>
    </xf>
    <xf numFmtId="0" fontId="64" fillId="2" borderId="73" xfId="0" applyFont="1" applyFill="1" applyBorder="1" applyAlignment="1" applyProtection="1">
      <alignment horizontal="center"/>
      <protection locked="0"/>
    </xf>
    <xf numFmtId="0" fontId="64" fillId="2" borderId="75" xfId="0" applyFont="1" applyFill="1" applyBorder="1" applyAlignment="1" applyProtection="1">
      <alignment horizontal="center"/>
      <protection locked="0"/>
    </xf>
    <xf numFmtId="0" fontId="64" fillId="2" borderId="77" xfId="0" applyFont="1" applyFill="1" applyBorder="1" applyAlignment="1" applyProtection="1">
      <alignment horizontal="center"/>
      <protection locked="0"/>
    </xf>
    <xf numFmtId="43" fontId="64" fillId="2" borderId="72" xfId="1" applyNumberFormat="1" applyFont="1" applyFill="1" applyBorder="1" applyProtection="1"/>
    <xf numFmtId="43" fontId="64" fillId="2" borderId="73" xfId="1" applyNumberFormat="1" applyFont="1" applyFill="1" applyBorder="1" applyProtection="1"/>
    <xf numFmtId="43" fontId="64" fillId="2" borderId="52" xfId="1" applyNumberFormat="1" applyFont="1" applyFill="1" applyBorder="1" applyProtection="1"/>
    <xf numFmtId="43" fontId="64" fillId="2" borderId="74" xfId="1" applyNumberFormat="1" applyFont="1" applyFill="1" applyBorder="1" applyProtection="1"/>
    <xf numFmtId="43" fontId="64" fillId="2" borderId="75" xfId="1" applyNumberFormat="1" applyFont="1" applyFill="1" applyBorder="1" applyProtection="1"/>
    <xf numFmtId="43" fontId="64" fillId="2" borderId="53" xfId="1" applyNumberFormat="1" applyFont="1" applyFill="1" applyBorder="1" applyProtection="1"/>
    <xf numFmtId="43" fontId="64" fillId="2" borderId="76" xfId="1" applyNumberFormat="1" applyFont="1" applyFill="1" applyBorder="1" applyProtection="1"/>
    <xf numFmtId="43" fontId="64" fillId="2" borderId="77" xfId="1" applyNumberFormat="1" applyFont="1" applyFill="1" applyBorder="1" applyProtection="1"/>
    <xf numFmtId="43" fontId="64" fillId="2" borderId="54" xfId="1" applyNumberFormat="1" applyFont="1" applyFill="1" applyBorder="1" applyProtection="1"/>
    <xf numFmtId="43" fontId="64" fillId="2" borderId="72" xfId="1" applyNumberFormat="1" applyFont="1" applyFill="1" applyBorder="1" applyAlignment="1" applyProtection="1"/>
    <xf numFmtId="43" fontId="64" fillId="2" borderId="78" xfId="1" applyNumberFormat="1" applyFont="1" applyFill="1" applyBorder="1" applyProtection="1"/>
    <xf numFmtId="43" fontId="64" fillId="2" borderId="79" xfId="1" applyNumberFormat="1" applyFont="1" applyFill="1" applyBorder="1" applyProtection="1"/>
    <xf numFmtId="43" fontId="64" fillId="2" borderId="33" xfId="1" applyNumberFormat="1" applyFont="1" applyFill="1" applyBorder="1" applyProtection="1"/>
    <xf numFmtId="43" fontId="64" fillId="2" borderId="45" xfId="1" applyNumberFormat="1" applyFont="1" applyFill="1" applyBorder="1" applyProtection="1"/>
    <xf numFmtId="43" fontId="64" fillId="2" borderId="35" xfId="1" applyNumberFormat="1" applyFont="1" applyFill="1" applyBorder="1" applyProtection="1"/>
    <xf numFmtId="43" fontId="64" fillId="2" borderId="39" xfId="1" applyNumberFormat="1" applyFont="1" applyFill="1" applyBorder="1" applyProtection="1"/>
    <xf numFmtId="43" fontId="64" fillId="2" borderId="41" xfId="1" applyNumberFormat="1" applyFont="1" applyFill="1" applyBorder="1" applyProtection="1"/>
    <xf numFmtId="43" fontId="64" fillId="2" borderId="96" xfId="1" applyNumberFormat="1" applyFont="1" applyFill="1" applyBorder="1" applyProtection="1"/>
    <xf numFmtId="0" fontId="61" fillId="8" borderId="23" xfId="0" applyFont="1" applyFill="1" applyBorder="1" applyAlignment="1">
      <alignment horizontal="center" vertical="center"/>
    </xf>
    <xf numFmtId="0" fontId="56" fillId="4" borderId="24" xfId="0" applyFont="1" applyFill="1" applyBorder="1"/>
    <xf numFmtId="43" fontId="46" fillId="2" borderId="62" xfId="1" applyNumberFormat="1" applyFont="1" applyFill="1" applyBorder="1" applyProtection="1"/>
    <xf numFmtId="43" fontId="46" fillId="2" borderId="122" xfId="1" applyNumberFormat="1" applyFont="1" applyFill="1" applyBorder="1" applyProtection="1"/>
    <xf numFmtId="0" fontId="64" fillId="4" borderId="24" xfId="0" applyFont="1" applyFill="1" applyBorder="1" applyAlignment="1"/>
    <xf numFmtId="0" fontId="64" fillId="6" borderId="24" xfId="0" applyFont="1" applyFill="1" applyBorder="1" applyAlignment="1"/>
    <xf numFmtId="0" fontId="64" fillId="4" borderId="24" xfId="0" applyFont="1" applyFill="1" applyBorder="1"/>
    <xf numFmtId="43" fontId="64" fillId="2" borderId="48" xfId="1" applyNumberFormat="1" applyFont="1" applyFill="1" applyBorder="1" applyProtection="1"/>
    <xf numFmtId="0" fontId="64" fillId="2" borderId="121" xfId="0" applyFont="1" applyFill="1" applyBorder="1" applyAlignment="1">
      <alignment horizontal="left"/>
    </xf>
    <xf numFmtId="0" fontId="64" fillId="2" borderId="110" xfId="0" applyFont="1" applyFill="1" applyBorder="1" applyAlignment="1">
      <alignment horizontal="left"/>
    </xf>
    <xf numFmtId="0" fontId="64" fillId="2" borderId="128" xfId="0" applyFont="1" applyFill="1" applyBorder="1" applyAlignment="1">
      <alignment horizontal="left"/>
    </xf>
    <xf numFmtId="43" fontId="64" fillId="2" borderId="129" xfId="1" applyNumberFormat="1" applyFont="1" applyFill="1" applyBorder="1" applyProtection="1"/>
    <xf numFmtId="43" fontId="64" fillId="4" borderId="24" xfId="0" applyNumberFormat="1" applyFont="1" applyFill="1" applyBorder="1" applyProtection="1"/>
    <xf numFmtId="43" fontId="64" fillId="2" borderId="37" xfId="1" applyFont="1" applyFill="1" applyBorder="1"/>
    <xf numFmtId="43" fontId="64" fillId="2" borderId="56" xfId="1" applyFont="1" applyFill="1" applyBorder="1"/>
    <xf numFmtId="164" fontId="67" fillId="2" borderId="0" xfId="1" applyNumberFormat="1" applyFont="1" applyFill="1"/>
    <xf numFmtId="0" fontId="67" fillId="2" borderId="0" xfId="0" applyFont="1" applyFill="1" applyAlignment="1">
      <alignment horizontal="center"/>
    </xf>
    <xf numFmtId="167" fontId="67" fillId="2" borderId="0" xfId="1" applyNumberFormat="1" applyFont="1" applyFill="1"/>
    <xf numFmtId="0" fontId="67" fillId="2" borderId="0" xfId="0" applyFont="1" applyFill="1" applyAlignment="1">
      <alignment vertical="center"/>
    </xf>
    <xf numFmtId="167" fontId="67" fillId="2" borderId="0" xfId="0" applyNumberFormat="1" applyFont="1" applyFill="1" applyAlignment="1">
      <alignment vertical="center"/>
    </xf>
    <xf numFmtId="164" fontId="67" fillId="2" borderId="0" xfId="1" applyNumberFormat="1" applyFont="1" applyFill="1" applyAlignment="1"/>
    <xf numFmtId="167" fontId="67" fillId="2" borderId="0" xfId="1" applyNumberFormat="1" applyFont="1" applyFill="1" applyAlignment="1"/>
    <xf numFmtId="167" fontId="67" fillId="2" borderId="0" xfId="0" applyNumberFormat="1" applyFont="1" applyFill="1" applyAlignment="1"/>
    <xf numFmtId="43" fontId="64" fillId="4" borderId="24" xfId="0" applyNumberFormat="1" applyFont="1" applyFill="1" applyBorder="1"/>
    <xf numFmtId="0" fontId="64" fillId="4" borderId="24" xfId="0" applyFont="1" applyFill="1" applyBorder="1" applyProtection="1"/>
    <xf numFmtId="0" fontId="64" fillId="2" borderId="62" xfId="0" applyFont="1" applyFill="1" applyBorder="1" applyAlignment="1">
      <alignment horizontal="left"/>
    </xf>
    <xf numFmtId="0" fontId="64" fillId="2" borderId="41" xfId="0" applyFont="1" applyFill="1" applyBorder="1" applyAlignment="1">
      <alignment horizontal="left"/>
    </xf>
    <xf numFmtId="167" fontId="64" fillId="2" borderId="41" xfId="1" applyNumberFormat="1" applyFont="1" applyFill="1" applyBorder="1" applyProtection="1">
      <protection locked="0"/>
    </xf>
    <xf numFmtId="164" fontId="64" fillId="2" borderId="41" xfId="1" applyNumberFormat="1" applyFont="1" applyFill="1" applyBorder="1" applyProtection="1">
      <protection locked="0"/>
    </xf>
    <xf numFmtId="167" fontId="64" fillId="4" borderId="24" xfId="0" applyNumberFormat="1" applyFont="1" applyFill="1" applyBorder="1"/>
    <xf numFmtId="167" fontId="64" fillId="2" borderId="96" xfId="1" applyNumberFormat="1" applyFont="1" applyFill="1" applyBorder="1" applyProtection="1">
      <protection locked="0"/>
    </xf>
    <xf numFmtId="164" fontId="64" fillId="2" borderId="96" xfId="1" applyNumberFormat="1" applyFont="1" applyFill="1" applyBorder="1" applyProtection="1">
      <protection locked="0"/>
    </xf>
    <xf numFmtId="167" fontId="64" fillId="2" borderId="44" xfId="1" applyNumberFormat="1" applyFont="1" applyFill="1" applyBorder="1" applyProtection="1">
      <protection locked="0"/>
    </xf>
    <xf numFmtId="167" fontId="64" fillId="2" borderId="38" xfId="1" applyNumberFormat="1" applyFont="1" applyFill="1" applyBorder="1" applyProtection="1">
      <protection locked="0"/>
    </xf>
    <xf numFmtId="164" fontId="64" fillId="2" borderId="38" xfId="1" applyNumberFormat="1" applyFont="1" applyFill="1" applyBorder="1" applyProtection="1">
      <protection locked="0"/>
    </xf>
    <xf numFmtId="167" fontId="64" fillId="2" borderId="39" xfId="1" applyNumberFormat="1" applyFont="1" applyFill="1" applyBorder="1" applyProtection="1">
      <protection locked="0"/>
    </xf>
    <xf numFmtId="164" fontId="64" fillId="2" borderId="42" xfId="1" applyNumberFormat="1" applyFont="1" applyFill="1" applyBorder="1" applyProtection="1">
      <protection locked="0"/>
    </xf>
    <xf numFmtId="167" fontId="64" fillId="2" borderId="45" xfId="1" applyNumberFormat="1" applyFont="1" applyFill="1" applyBorder="1" applyProtection="1">
      <protection locked="0"/>
    </xf>
    <xf numFmtId="164" fontId="64" fillId="2" borderId="47" xfId="1" applyNumberFormat="1" applyFont="1" applyFill="1" applyBorder="1" applyProtection="1">
      <protection locked="0"/>
    </xf>
    <xf numFmtId="43" fontId="64" fillId="2" borderId="49" xfId="1" applyNumberFormat="1" applyFont="1" applyFill="1" applyBorder="1" applyProtection="1"/>
    <xf numFmtId="43" fontId="64" fillId="4" borderId="30" xfId="0" applyNumberFormat="1" applyFont="1" applyFill="1" applyBorder="1"/>
    <xf numFmtId="43" fontId="64" fillId="2" borderId="50" xfId="1" applyNumberFormat="1" applyFont="1" applyFill="1" applyBorder="1" applyProtection="1"/>
    <xf numFmtId="164" fontId="64" fillId="2" borderId="44" xfId="1" applyNumberFormat="1" applyFont="1" applyFill="1" applyBorder="1" applyProtection="1">
      <protection locked="0"/>
    </xf>
    <xf numFmtId="43" fontId="64" fillId="2" borderId="56" xfId="1" applyNumberFormat="1" applyFont="1" applyFill="1" applyBorder="1" applyProtection="1"/>
    <xf numFmtId="167" fontId="64" fillId="4" borderId="24" xfId="0" applyNumberFormat="1" applyFont="1" applyFill="1" applyBorder="1" applyProtection="1">
      <protection locked="0"/>
    </xf>
    <xf numFmtId="0" fontId="64" fillId="4" borderId="24" xfId="0" applyFont="1" applyFill="1" applyBorder="1" applyProtection="1">
      <protection locked="0"/>
    </xf>
    <xf numFmtId="167" fontId="64" fillId="2" borderId="123" xfId="1" applyNumberFormat="1" applyFont="1" applyFill="1" applyBorder="1" applyProtection="1">
      <protection locked="0"/>
    </xf>
    <xf numFmtId="164" fontId="64" fillId="2" borderId="123" xfId="1" applyNumberFormat="1" applyFont="1" applyFill="1" applyBorder="1" applyProtection="1">
      <protection locked="0"/>
    </xf>
    <xf numFmtId="167" fontId="64" fillId="2" borderId="57" xfId="1" applyNumberFormat="1" applyFont="1" applyFill="1" applyBorder="1" applyProtection="1">
      <protection locked="0"/>
    </xf>
    <xf numFmtId="164" fontId="64" fillId="2" borderId="57" xfId="1" applyNumberFormat="1" applyFont="1" applyFill="1" applyBorder="1" applyProtection="1">
      <protection locked="0"/>
    </xf>
    <xf numFmtId="167" fontId="64" fillId="2" borderId="58" xfId="1" applyNumberFormat="1" applyFont="1" applyFill="1" applyBorder="1" applyProtection="1">
      <protection locked="0"/>
    </xf>
    <xf numFmtId="164" fontId="64" fillId="2" borderId="60" xfId="1" applyNumberFormat="1" applyFont="1" applyFill="1" applyBorder="1" applyProtection="1">
      <protection locked="0"/>
    </xf>
    <xf numFmtId="0" fontId="64" fillId="4" borderId="30" xfId="0" applyFont="1" applyFill="1" applyBorder="1"/>
    <xf numFmtId="43" fontId="64" fillId="2" borderId="125" xfId="1" applyNumberFormat="1" applyFont="1" applyFill="1" applyBorder="1" applyProtection="1"/>
    <xf numFmtId="164" fontId="65" fillId="2" borderId="0" xfId="1" applyNumberFormat="1" applyFont="1" applyFill="1"/>
    <xf numFmtId="0" fontId="65" fillId="2" borderId="0" xfId="0" applyFont="1" applyFill="1" applyAlignment="1">
      <alignment horizontal="center"/>
    </xf>
    <xf numFmtId="0" fontId="65" fillId="2" borderId="0" xfId="0" applyFont="1" applyFill="1" applyAlignment="1">
      <alignment vertical="center"/>
    </xf>
    <xf numFmtId="167" fontId="65" fillId="2" borderId="0" xfId="0" applyNumberFormat="1" applyFont="1" applyFill="1" applyAlignment="1">
      <alignment vertical="center"/>
    </xf>
    <xf numFmtId="0" fontId="64" fillId="4" borderId="86" xfId="0" applyFont="1" applyFill="1" applyBorder="1"/>
    <xf numFmtId="43" fontId="64" fillId="2" borderId="88" xfId="1" applyNumberFormat="1" applyFont="1" applyFill="1" applyBorder="1" applyProtection="1"/>
    <xf numFmtId="43" fontId="64" fillId="2" borderId="82" xfId="1" applyNumberFormat="1" applyFont="1" applyFill="1" applyBorder="1" applyProtection="1"/>
    <xf numFmtId="43" fontId="64" fillId="2" borderId="31" xfId="1" applyNumberFormat="1" applyFont="1" applyFill="1" applyBorder="1" applyAlignment="1" applyProtection="1">
      <alignment horizontal="center"/>
    </xf>
    <xf numFmtId="43" fontId="64" fillId="2" borderId="32" xfId="1" applyNumberFormat="1" applyFont="1" applyFill="1" applyBorder="1" applyAlignment="1" applyProtection="1">
      <alignment horizontal="center"/>
    </xf>
    <xf numFmtId="43" fontId="64" fillId="2" borderId="88" xfId="1" applyNumberFormat="1" applyFont="1" applyFill="1" applyBorder="1" applyAlignment="1" applyProtection="1">
      <alignment horizontal="center"/>
    </xf>
    <xf numFmtId="43" fontId="64" fillId="2" borderId="56" xfId="1" applyNumberFormat="1" applyFont="1" applyFill="1" applyBorder="1" applyAlignment="1" applyProtection="1">
      <alignment horizontal="center"/>
    </xf>
    <xf numFmtId="43" fontId="64" fillId="2" borderId="57" xfId="1" applyNumberFormat="1" applyFont="1" applyFill="1" applyBorder="1" applyAlignment="1" applyProtection="1">
      <alignment horizontal="center"/>
    </xf>
    <xf numFmtId="43" fontId="64" fillId="2" borderId="70" xfId="1" applyNumberFormat="1" applyFont="1" applyFill="1" applyBorder="1" applyAlignment="1" applyProtection="1">
      <alignment horizontal="center"/>
    </xf>
    <xf numFmtId="0" fontId="68" fillId="2" borderId="0" xfId="0" applyFont="1" applyFill="1"/>
    <xf numFmtId="0" fontId="69" fillId="2" borderId="0" xfId="0" applyFont="1" applyFill="1" applyAlignment="1">
      <alignment vertical="center"/>
    </xf>
    <xf numFmtId="0" fontId="68" fillId="2" borderId="0" xfId="0" applyFont="1" applyFill="1" applyAlignment="1">
      <alignment vertical="center"/>
    </xf>
    <xf numFmtId="0" fontId="64" fillId="2" borderId="134" xfId="0" applyFont="1" applyFill="1" applyBorder="1"/>
    <xf numFmtId="0" fontId="64" fillId="2" borderId="137" xfId="0" applyFont="1" applyFill="1" applyBorder="1"/>
    <xf numFmtId="0" fontId="64" fillId="2" borderId="134" xfId="0" applyFont="1" applyFill="1" applyBorder="1" applyAlignment="1">
      <alignment horizontal="left"/>
    </xf>
    <xf numFmtId="0" fontId="64" fillId="2" borderId="76" xfId="0" applyFont="1" applyFill="1" applyBorder="1" applyAlignment="1">
      <alignment horizontal="left"/>
    </xf>
    <xf numFmtId="0" fontId="64" fillId="2" borderId="77" xfId="0" applyFont="1" applyFill="1" applyBorder="1" applyAlignment="1">
      <alignment horizontal="left"/>
    </xf>
    <xf numFmtId="0" fontId="64" fillId="4" borderId="23" xfId="0" applyFont="1" applyFill="1" applyBorder="1"/>
    <xf numFmtId="164" fontId="64" fillId="4" borderId="27" xfId="1" applyNumberFormat="1" applyFont="1" applyFill="1" applyBorder="1"/>
    <xf numFmtId="43" fontId="64" fillId="4" borderId="27" xfId="1" applyNumberFormat="1" applyFont="1" applyFill="1" applyBorder="1"/>
    <xf numFmtId="43" fontId="64" fillId="4" borderId="28" xfId="1" applyNumberFormat="1" applyFont="1" applyFill="1" applyBorder="1"/>
    <xf numFmtId="14" fontId="64" fillId="2" borderId="0" xfId="0" applyNumberFormat="1" applyFont="1" applyFill="1"/>
    <xf numFmtId="0" fontId="64" fillId="2" borderId="0" xfId="0" applyFont="1" applyFill="1"/>
    <xf numFmtId="0" fontId="64" fillId="2" borderId="0" xfId="0" applyNumberFormat="1" applyFont="1" applyFill="1" applyAlignment="1">
      <alignment horizontal="center"/>
    </xf>
    <xf numFmtId="0" fontId="64" fillId="2" borderId="109" xfId="0" applyFont="1" applyFill="1" applyBorder="1"/>
    <xf numFmtId="0" fontId="64" fillId="2" borderId="110" xfId="0" applyFont="1" applyFill="1" applyBorder="1"/>
    <xf numFmtId="43" fontId="64" fillId="2" borderId="110" xfId="1" applyNumberFormat="1" applyFont="1" applyFill="1" applyBorder="1"/>
    <xf numFmtId="43" fontId="64" fillId="2" borderId="111" xfId="1" applyNumberFormat="1" applyFont="1" applyFill="1" applyBorder="1"/>
    <xf numFmtId="43" fontId="64" fillId="2" borderId="105" xfId="1" applyNumberFormat="1" applyFont="1" applyFill="1" applyBorder="1"/>
    <xf numFmtId="43" fontId="64" fillId="2" borderId="0" xfId="1" applyNumberFormat="1" applyFont="1" applyFill="1"/>
    <xf numFmtId="43" fontId="64" fillId="2" borderId="0" xfId="0" applyNumberFormat="1" applyFont="1" applyFill="1"/>
    <xf numFmtId="0" fontId="64" fillId="2" borderId="0" xfId="0" applyFont="1" applyFill="1" applyAlignment="1">
      <alignment horizontal="center"/>
    </xf>
    <xf numFmtId="0" fontId="71" fillId="2" borderId="0" xfId="0" applyFont="1" applyFill="1" applyAlignment="1">
      <alignment horizontal="left" vertical="center"/>
    </xf>
    <xf numFmtId="2" fontId="64" fillId="2" borderId="110" xfId="0" applyNumberFormat="1" applyFont="1" applyFill="1" applyBorder="1"/>
    <xf numFmtId="2" fontId="64" fillId="2" borderId="111" xfId="0" applyNumberFormat="1" applyFont="1" applyFill="1" applyBorder="1"/>
    <xf numFmtId="2" fontId="64" fillId="2" borderId="105" xfId="1" applyNumberFormat="1" applyFont="1" applyFill="1" applyBorder="1"/>
    <xf numFmtId="2" fontId="64" fillId="2" borderId="0" xfId="0" applyNumberFormat="1" applyFont="1" applyFill="1"/>
    <xf numFmtId="2" fontId="65" fillId="2" borderId="0" xfId="0" applyNumberFormat="1" applyFont="1" applyFill="1"/>
    <xf numFmtId="164" fontId="64" fillId="4" borderId="24" xfId="1" applyNumberFormat="1" applyFont="1" applyFill="1" applyBorder="1"/>
    <xf numFmtId="164" fontId="64" fillId="4" borderId="30" xfId="1" applyNumberFormat="1" applyFont="1" applyFill="1" applyBorder="1"/>
    <xf numFmtId="0" fontId="51" fillId="5" borderId="186" xfId="0" applyFont="1" applyFill="1" applyBorder="1" applyAlignment="1">
      <alignment horizontal="center" vertical="center"/>
    </xf>
    <xf numFmtId="0" fontId="14" fillId="8" borderId="0" xfId="0" applyFont="1" applyFill="1"/>
    <xf numFmtId="0" fontId="14" fillId="8" borderId="0" xfId="0" applyFont="1" applyFill="1" applyAlignment="1">
      <alignment horizontal="center" vertical="center"/>
    </xf>
    <xf numFmtId="0" fontId="23" fillId="8" borderId="0" xfId="0" applyFont="1" applyFill="1" applyAlignment="1">
      <alignment horizontal="left" vertical="center"/>
    </xf>
    <xf numFmtId="0" fontId="61" fillId="9" borderId="158" xfId="0" applyFont="1" applyFill="1" applyBorder="1" applyAlignment="1">
      <alignment horizontal="center" vertical="center"/>
    </xf>
    <xf numFmtId="0" fontId="64" fillId="2" borderId="40" xfId="0" applyFont="1" applyFill="1" applyBorder="1" applyAlignment="1">
      <alignment horizontal="left"/>
    </xf>
    <xf numFmtId="0" fontId="61" fillId="8" borderId="144" xfId="0" applyFont="1" applyFill="1" applyBorder="1" applyAlignment="1">
      <alignment horizontal="left" vertical="center"/>
    </xf>
    <xf numFmtId="0" fontId="61" fillId="8" borderId="84" xfId="0" applyFont="1" applyFill="1" applyBorder="1" applyAlignment="1">
      <alignment horizontal="left" vertical="center"/>
    </xf>
    <xf numFmtId="0" fontId="64" fillId="2" borderId="39" xfId="0" applyFont="1" applyFill="1" applyBorder="1" applyAlignment="1">
      <alignment horizontal="left"/>
    </xf>
    <xf numFmtId="0" fontId="61" fillId="9" borderId="34" xfId="0" applyFont="1" applyFill="1" applyBorder="1" applyAlignment="1">
      <alignment horizontal="center" vertical="center"/>
    </xf>
    <xf numFmtId="0" fontId="64" fillId="2" borderId="35" xfId="0" applyFont="1" applyFill="1" applyBorder="1" applyAlignment="1"/>
    <xf numFmtId="0" fontId="64" fillId="2" borderId="41" xfId="0" applyFont="1" applyFill="1" applyBorder="1" applyAlignment="1"/>
    <xf numFmtId="0" fontId="14" fillId="8" borderId="0" xfId="0" applyFont="1" applyFill="1"/>
    <xf numFmtId="0" fontId="14" fillId="8" borderId="0" xfId="0" applyFont="1" applyFill="1" applyAlignment="1">
      <alignment horizontal="center" vertical="center"/>
    </xf>
    <xf numFmtId="0" fontId="23" fillId="8" borderId="0" xfId="0" applyFont="1" applyFill="1" applyAlignment="1">
      <alignment horizontal="left" vertical="center"/>
    </xf>
    <xf numFmtId="0" fontId="20" fillId="2" borderId="0" xfId="0" applyFont="1" applyFill="1" applyAlignment="1">
      <alignment horizontal="center"/>
    </xf>
    <xf numFmtId="0" fontId="61" fillId="9" borderId="187" xfId="0" applyFont="1" applyFill="1" applyBorder="1" applyAlignment="1">
      <alignment horizontal="center" vertical="center"/>
    </xf>
    <xf numFmtId="0" fontId="46" fillId="4" borderId="188" xfId="0" applyFont="1" applyFill="1" applyBorder="1" applyAlignment="1">
      <alignment horizontal="center"/>
    </xf>
    <xf numFmtId="14" fontId="64" fillId="2" borderId="189" xfId="0" applyNumberFormat="1" applyFont="1" applyFill="1" applyBorder="1" applyAlignment="1" applyProtection="1">
      <alignment horizontal="center"/>
      <protection locked="0"/>
    </xf>
    <xf numFmtId="0" fontId="64" fillId="2" borderId="190" xfId="0" applyFont="1" applyFill="1" applyBorder="1" applyAlignment="1" applyProtection="1">
      <alignment horizontal="center"/>
      <protection locked="0"/>
    </xf>
    <xf numFmtId="0" fontId="61" fillId="8" borderId="191" xfId="0" applyFont="1" applyFill="1" applyBorder="1" applyAlignment="1">
      <alignment horizontal="center" vertical="center"/>
    </xf>
    <xf numFmtId="0" fontId="61" fillId="8" borderId="192" xfId="0" applyFont="1" applyFill="1" applyBorder="1" applyAlignment="1">
      <alignment horizontal="center" vertical="center"/>
    </xf>
    <xf numFmtId="0" fontId="61" fillId="8" borderId="193" xfId="0" applyFont="1" applyFill="1" applyBorder="1" applyAlignment="1">
      <alignment horizontal="left" vertical="center"/>
    </xf>
    <xf numFmtId="0" fontId="61" fillId="8" borderId="194" xfId="0" applyFont="1" applyFill="1" applyBorder="1" applyAlignment="1">
      <alignment horizontal="left" vertical="center"/>
    </xf>
    <xf numFmtId="0" fontId="61" fillId="8" borderId="194" xfId="0" applyFont="1" applyFill="1" applyBorder="1" applyAlignment="1">
      <alignment horizontal="center" vertical="center"/>
    </xf>
    <xf numFmtId="0" fontId="61" fillId="8" borderId="195" xfId="0" applyFont="1" applyFill="1" applyBorder="1" applyAlignment="1">
      <alignment horizontal="center" vertical="center"/>
    </xf>
    <xf numFmtId="0" fontId="61" fillId="8" borderId="196" xfId="0" applyFont="1" applyFill="1" applyBorder="1" applyAlignment="1">
      <alignment horizontal="center" vertical="center"/>
    </xf>
    <xf numFmtId="0" fontId="61" fillId="8" borderId="198" xfId="0" applyFont="1" applyFill="1" applyBorder="1" applyAlignment="1">
      <alignment horizontal="center" vertical="center"/>
    </xf>
    <xf numFmtId="0" fontId="61" fillId="8" borderId="164" xfId="0" applyFont="1" applyFill="1" applyBorder="1" applyAlignment="1">
      <alignment horizontal="center" vertical="center"/>
    </xf>
    <xf numFmtId="0" fontId="61" fillId="8" borderId="199" xfId="0" applyFont="1" applyFill="1" applyBorder="1" applyAlignment="1">
      <alignment horizontal="center" vertical="center"/>
    </xf>
    <xf numFmtId="0" fontId="61" fillId="8" borderId="84" xfId="0" applyFont="1" applyFill="1" applyBorder="1" applyAlignment="1">
      <alignment horizontal="center" vertical="center"/>
    </xf>
    <xf numFmtId="0" fontId="19" fillId="2" borderId="0" xfId="0" applyFont="1" applyFill="1" applyAlignment="1">
      <alignment horizontal="left" vertical="center"/>
    </xf>
    <xf numFmtId="0" fontId="21" fillId="2" borderId="0" xfId="0" applyFont="1" applyFill="1" applyAlignment="1">
      <alignment horizontal="left" vertical="center"/>
    </xf>
    <xf numFmtId="0" fontId="14" fillId="2" borderId="0" xfId="0" applyFont="1" applyFill="1"/>
    <xf numFmtId="0" fontId="21" fillId="2" borderId="0" xfId="0" applyFont="1" applyFill="1" applyAlignment="1">
      <alignment horizontal="center" vertical="center" wrapText="1"/>
    </xf>
    <xf numFmtId="0" fontId="61" fillId="8" borderId="158" xfId="0" applyFont="1" applyFill="1" applyBorder="1" applyAlignment="1">
      <alignment horizontal="center" vertical="center"/>
    </xf>
    <xf numFmtId="0" fontId="61" fillId="8" borderId="204" xfId="0" applyFont="1" applyFill="1" applyBorder="1" applyAlignment="1">
      <alignment horizontal="center" vertical="center"/>
    </xf>
    <xf numFmtId="0" fontId="61" fillId="8" borderId="201" xfId="0" applyFont="1" applyFill="1" applyBorder="1" applyAlignment="1">
      <alignment horizontal="center" vertical="center"/>
    </xf>
    <xf numFmtId="0" fontId="52" fillId="4" borderId="0" xfId="0" applyFont="1" applyFill="1" applyBorder="1" applyAlignment="1" applyProtection="1">
      <alignment horizontal="center"/>
    </xf>
    <xf numFmtId="167" fontId="52" fillId="4" borderId="0" xfId="0" applyNumberFormat="1" applyFont="1" applyFill="1" applyBorder="1" applyAlignment="1">
      <alignment horizontal="center"/>
    </xf>
    <xf numFmtId="0" fontId="52" fillId="4" borderId="0" xfId="0" applyFont="1" applyFill="1" applyBorder="1" applyAlignment="1"/>
    <xf numFmtId="167" fontId="55" fillId="4" borderId="0" xfId="0" applyNumberFormat="1" applyFont="1" applyFill="1" applyBorder="1" applyAlignment="1">
      <alignment horizontal="center"/>
    </xf>
    <xf numFmtId="0" fontId="55" fillId="4" borderId="0" xfId="0" applyFont="1" applyFill="1" applyBorder="1" applyAlignment="1"/>
    <xf numFmtId="0" fontId="56" fillId="4" borderId="0" xfId="0" applyFont="1" applyFill="1" applyBorder="1"/>
    <xf numFmtId="0" fontId="56" fillId="4" borderId="0" xfId="0" applyFont="1" applyFill="1" applyBorder="1" applyAlignment="1">
      <alignment horizontal="center"/>
    </xf>
    <xf numFmtId="167" fontId="61" fillId="8" borderId="158" xfId="0" applyNumberFormat="1" applyFont="1" applyFill="1" applyBorder="1" applyAlignment="1">
      <alignment horizontal="center" vertical="center"/>
    </xf>
    <xf numFmtId="0" fontId="61" fillId="8" borderId="159" xfId="0" applyFont="1" applyFill="1" applyBorder="1" applyAlignment="1">
      <alignment horizontal="center" vertical="center"/>
    </xf>
    <xf numFmtId="167" fontId="14" fillId="2" borderId="0" xfId="0" applyNumberFormat="1" applyFont="1" applyFill="1"/>
    <xf numFmtId="0" fontId="61" fillId="8" borderId="24" xfId="0" applyFont="1" applyFill="1" applyBorder="1" applyAlignment="1">
      <alignment horizontal="center" vertical="center"/>
    </xf>
    <xf numFmtId="167" fontId="61" fillId="8" borderId="191" xfId="0" applyNumberFormat="1" applyFont="1" applyFill="1" applyBorder="1" applyAlignment="1">
      <alignment horizontal="center" vertical="center"/>
    </xf>
    <xf numFmtId="0" fontId="61" fillId="8" borderId="30" xfId="0" applyFont="1" applyFill="1" applyBorder="1" applyAlignment="1">
      <alignment horizontal="center" vertical="center"/>
    </xf>
    <xf numFmtId="0" fontId="61" fillId="8" borderId="209" xfId="0" applyFont="1" applyFill="1" applyBorder="1" applyAlignment="1">
      <alignment horizontal="center" vertical="center"/>
    </xf>
    <xf numFmtId="0" fontId="61" fillId="8" borderId="25" xfId="0" applyFont="1" applyFill="1" applyBorder="1" applyAlignment="1">
      <alignment horizontal="center" vertical="center"/>
    </xf>
    <xf numFmtId="0" fontId="51" fillId="5" borderId="5" xfId="0" applyFont="1" applyFill="1" applyBorder="1" applyAlignment="1">
      <alignment horizontal="center" vertical="center"/>
    </xf>
    <xf numFmtId="0" fontId="61" fillId="8" borderId="3" xfId="0" applyFont="1" applyFill="1" applyBorder="1" applyAlignment="1">
      <alignment horizontal="center" vertical="center"/>
    </xf>
    <xf numFmtId="0" fontId="64" fillId="4" borderId="191" xfId="0" applyFont="1" applyFill="1" applyBorder="1"/>
    <xf numFmtId="0" fontId="64" fillId="4" borderId="210" xfId="0" applyFont="1" applyFill="1" applyBorder="1"/>
    <xf numFmtId="0" fontId="61" fillId="8" borderId="55" xfId="0" applyFont="1" applyFill="1" applyBorder="1" applyAlignment="1">
      <alignment horizontal="center" vertical="center"/>
    </xf>
    <xf numFmtId="0" fontId="61" fillId="8" borderId="213" xfId="0" applyFont="1" applyFill="1" applyBorder="1" applyAlignment="1">
      <alignment horizontal="center" vertical="center"/>
    </xf>
    <xf numFmtId="0" fontId="64" fillId="4" borderId="191" xfId="0" applyFont="1" applyFill="1" applyBorder="1" applyAlignment="1">
      <alignment horizontal="center"/>
    </xf>
    <xf numFmtId="0" fontId="52" fillId="4" borderId="191" xfId="0" applyFont="1" applyFill="1" applyBorder="1" applyAlignment="1" applyProtection="1">
      <alignment horizontal="center"/>
    </xf>
    <xf numFmtId="0" fontId="51" fillId="4" borderId="4" xfId="0" applyFont="1" applyFill="1" applyBorder="1" applyAlignment="1">
      <alignment horizontal="left"/>
    </xf>
    <xf numFmtId="0" fontId="51" fillId="4" borderId="0" xfId="0" applyFont="1" applyFill="1" applyBorder="1" applyAlignment="1">
      <alignment horizontal="left"/>
    </xf>
    <xf numFmtId="0" fontId="52" fillId="4" borderId="0" xfId="0" applyFont="1" applyFill="1" applyBorder="1" applyAlignment="1">
      <alignment horizontal="center"/>
    </xf>
    <xf numFmtId="0" fontId="51" fillId="4" borderId="5" xfId="0" applyFont="1" applyFill="1" applyBorder="1" applyAlignment="1">
      <alignment horizontal="left"/>
    </xf>
    <xf numFmtId="0" fontId="61" fillId="8" borderId="214" xfId="0" applyFont="1" applyFill="1" applyBorder="1" applyAlignment="1">
      <alignment horizontal="center" vertical="center"/>
    </xf>
    <xf numFmtId="0" fontId="2" fillId="8" borderId="30" xfId="3" applyFont="1" applyFill="1" applyBorder="1" applyAlignment="1">
      <alignment horizontal="center" vertical="center"/>
    </xf>
    <xf numFmtId="0" fontId="55" fillId="4" borderId="191" xfId="0" applyFont="1" applyFill="1" applyBorder="1" applyAlignment="1"/>
    <xf numFmtId="0" fontId="55" fillId="6" borderId="191" xfId="0" applyFont="1" applyFill="1" applyBorder="1" applyAlignment="1"/>
    <xf numFmtId="0" fontId="55" fillId="4" borderId="191" xfId="0" applyFont="1" applyFill="1" applyBorder="1" applyAlignment="1">
      <alignment horizontal="center"/>
    </xf>
    <xf numFmtId="0" fontId="55" fillId="4" borderId="191" xfId="0" applyFont="1" applyFill="1" applyBorder="1"/>
    <xf numFmtId="0" fontId="57" fillId="4" borderId="191" xfId="0" applyFont="1" applyFill="1" applyBorder="1" applyAlignment="1">
      <alignment horizontal="center"/>
    </xf>
    <xf numFmtId="167" fontId="57" fillId="4" borderId="191" xfId="0" applyNumberFormat="1" applyFont="1" applyFill="1" applyBorder="1" applyAlignment="1">
      <alignment horizontal="center"/>
    </xf>
    <xf numFmtId="0" fontId="55" fillId="4" borderId="210" xfId="0" applyFont="1" applyFill="1" applyBorder="1"/>
    <xf numFmtId="0" fontId="61" fillId="8" borderId="158" xfId="0" applyFont="1" applyFill="1" applyBorder="1" applyAlignment="1">
      <alignment vertical="center"/>
    </xf>
    <xf numFmtId="167" fontId="61" fillId="8" borderId="201" xfId="0" applyNumberFormat="1" applyFont="1" applyFill="1" applyBorder="1" applyAlignment="1">
      <alignment horizontal="center" vertical="center"/>
    </xf>
    <xf numFmtId="0" fontId="60" fillId="8" borderId="30" xfId="3" applyFont="1" applyFill="1" applyBorder="1" applyAlignment="1">
      <alignment horizontal="center" vertical="center"/>
    </xf>
    <xf numFmtId="0" fontId="57" fillId="4" borderId="191" xfId="0" applyFont="1" applyFill="1" applyBorder="1" applyAlignment="1" applyProtection="1">
      <alignment horizontal="center"/>
    </xf>
    <xf numFmtId="0" fontId="46" fillId="4" borderId="191" xfId="0" applyFont="1" applyFill="1" applyBorder="1"/>
    <xf numFmtId="0" fontId="46" fillId="4" borderId="191" xfId="0" applyFont="1" applyFill="1" applyBorder="1" applyAlignment="1">
      <alignment horizontal="center"/>
    </xf>
    <xf numFmtId="0" fontId="46" fillId="4" borderId="191" xfId="0" applyFont="1" applyFill="1" applyBorder="1" applyProtection="1"/>
    <xf numFmtId="0" fontId="52" fillId="6" borderId="191" xfId="0" applyFont="1" applyFill="1" applyBorder="1" applyAlignment="1" applyProtection="1">
      <alignment horizontal="center"/>
    </xf>
    <xf numFmtId="0" fontId="46" fillId="4" borderId="210" xfId="0" applyFont="1" applyFill="1" applyBorder="1"/>
    <xf numFmtId="0" fontId="52" fillId="4" borderId="191" xfId="0" applyFont="1" applyFill="1" applyBorder="1" applyAlignment="1">
      <alignment horizontal="center"/>
    </xf>
    <xf numFmtId="167" fontId="46" fillId="4" borderId="191" xfId="0" applyNumberFormat="1" applyFont="1" applyFill="1" applyBorder="1"/>
    <xf numFmtId="0" fontId="55" fillId="4" borderId="191" xfId="0" applyFont="1" applyFill="1" applyBorder="1" applyAlignment="1" applyProtection="1">
      <alignment horizontal="center"/>
    </xf>
    <xf numFmtId="0" fontId="46" fillId="4" borderId="192" xfId="0" applyFont="1" applyFill="1" applyBorder="1"/>
    <xf numFmtId="0" fontId="64" fillId="2" borderId="215" xfId="0" applyFont="1" applyFill="1" applyBorder="1"/>
    <xf numFmtId="0" fontId="64" fillId="2" borderId="218" xfId="0" applyFont="1" applyFill="1" applyBorder="1" applyAlignment="1">
      <alignment horizontal="left"/>
    </xf>
    <xf numFmtId="0" fontId="64" fillId="2" borderId="219" xfId="0" applyFont="1" applyFill="1" applyBorder="1" applyAlignment="1">
      <alignment horizontal="left"/>
    </xf>
    <xf numFmtId="0" fontId="46" fillId="4" borderId="208" xfId="0" applyFont="1" applyFill="1" applyBorder="1"/>
    <xf numFmtId="164" fontId="46" fillId="4" borderId="102" xfId="1" applyNumberFormat="1" applyFont="1" applyFill="1" applyBorder="1"/>
    <xf numFmtId="43" fontId="46" fillId="4" borderId="102" xfId="1" applyNumberFormat="1" applyFont="1" applyFill="1" applyBorder="1"/>
    <xf numFmtId="43" fontId="46" fillId="4" borderId="127" xfId="1" applyNumberFormat="1" applyFont="1" applyFill="1" applyBorder="1"/>
    <xf numFmtId="0" fontId="23" fillId="8" borderId="187" xfId="0" applyFont="1" applyFill="1" applyBorder="1"/>
    <xf numFmtId="0" fontId="23" fillId="8" borderId="157" xfId="0" applyFont="1" applyFill="1" applyBorder="1"/>
    <xf numFmtId="0" fontId="23" fillId="8" borderId="158" xfId="0" applyFont="1" applyFill="1" applyBorder="1" applyAlignment="1">
      <alignment horizontal="left"/>
    </xf>
    <xf numFmtId="0" fontId="23" fillId="8" borderId="157" xfId="0" applyFont="1" applyFill="1" applyBorder="1" applyAlignment="1">
      <alignment horizontal="left" vertical="center"/>
    </xf>
    <xf numFmtId="0" fontId="23" fillId="8" borderId="158" xfId="0" applyFont="1" applyFill="1" applyBorder="1" applyAlignment="1">
      <alignment horizontal="center" vertical="center"/>
    </xf>
    <xf numFmtId="2" fontId="23" fillId="8" borderId="158" xfId="0" applyNumberFormat="1" applyFont="1" applyFill="1" applyBorder="1" applyAlignment="1">
      <alignment horizontal="center" vertical="center"/>
    </xf>
    <xf numFmtId="2" fontId="23" fillId="8" borderId="159" xfId="0" applyNumberFormat="1" applyFont="1" applyFill="1" applyBorder="1" applyAlignment="1">
      <alignment horizontal="center" vertical="center"/>
    </xf>
    <xf numFmtId="14" fontId="23" fillId="8" borderId="212" xfId="0" applyNumberFormat="1" applyFont="1" applyFill="1" applyBorder="1" applyAlignment="1">
      <alignment horizontal="left" vertical="center"/>
    </xf>
    <xf numFmtId="0" fontId="23" fillId="8" borderId="55" xfId="0" applyNumberFormat="1" applyFont="1" applyFill="1" applyBorder="1" applyAlignment="1">
      <alignment horizontal="left" vertical="center"/>
    </xf>
    <xf numFmtId="0" fontId="23" fillId="8" borderId="55" xfId="0" applyNumberFormat="1" applyFont="1" applyFill="1" applyBorder="1" applyAlignment="1">
      <alignment horizontal="center" vertical="center"/>
    </xf>
    <xf numFmtId="0" fontId="23" fillId="8" borderId="213" xfId="0" applyFont="1" applyFill="1" applyBorder="1" applyAlignment="1">
      <alignment horizontal="left" vertical="center"/>
    </xf>
    <xf numFmtId="43" fontId="51" fillId="4" borderId="193" xfId="0" applyNumberFormat="1" applyFont="1" applyFill="1" applyBorder="1"/>
    <xf numFmtId="0" fontId="14" fillId="8" borderId="0" xfId="0" applyFont="1" applyFill="1" applyAlignment="1">
      <alignment horizontal="center" vertical="center"/>
    </xf>
    <xf numFmtId="0" fontId="23" fillId="8" borderId="0" xfId="0" applyFont="1" applyFill="1" applyAlignment="1">
      <alignment horizontal="left" vertical="center"/>
    </xf>
    <xf numFmtId="0" fontId="23" fillId="2" borderId="0" xfId="0" applyFont="1" applyFill="1" applyBorder="1" applyAlignment="1"/>
    <xf numFmtId="0" fontId="23" fillId="2" borderId="223" xfId="0" applyFont="1" applyFill="1" applyBorder="1" applyAlignment="1"/>
    <xf numFmtId="164" fontId="61" fillId="12" borderId="226" xfId="1" applyNumberFormat="1" applyFont="1" applyFill="1" applyBorder="1" applyAlignment="1" applyProtection="1"/>
    <xf numFmtId="164" fontId="61" fillId="12" borderId="227" xfId="1" applyNumberFormat="1" applyFont="1" applyFill="1" applyBorder="1" applyAlignment="1" applyProtection="1"/>
    <xf numFmtId="164" fontId="61" fillId="12" borderId="228" xfId="1" applyNumberFormat="1" applyFont="1" applyFill="1" applyBorder="1" applyAlignment="1" applyProtection="1"/>
    <xf numFmtId="0" fontId="51" fillId="4" borderId="0" xfId="0" applyFont="1" applyFill="1" applyBorder="1" applyAlignment="1" applyProtection="1">
      <alignment horizontal="center"/>
    </xf>
    <xf numFmtId="0" fontId="61" fillId="9" borderId="232" xfId="0" applyFont="1" applyFill="1" applyBorder="1" applyAlignment="1" applyProtection="1">
      <alignment horizontal="center"/>
      <protection locked="0"/>
    </xf>
    <xf numFmtId="43" fontId="46" fillId="2" borderId="233" xfId="1" applyNumberFormat="1" applyFont="1" applyFill="1" applyBorder="1" applyProtection="1"/>
    <xf numFmtId="43" fontId="46" fillId="2" borderId="234" xfId="1" applyNumberFormat="1" applyFont="1" applyFill="1" applyBorder="1" applyProtection="1"/>
    <xf numFmtId="43" fontId="46" fillId="2" borderId="235" xfId="1" applyNumberFormat="1" applyFont="1" applyFill="1" applyBorder="1" applyProtection="1"/>
    <xf numFmtId="43" fontId="46" fillId="2" borderId="236" xfId="1" applyNumberFormat="1" applyFont="1" applyFill="1" applyBorder="1" applyProtection="1"/>
    <xf numFmtId="0" fontId="19" fillId="2" borderId="0" xfId="0" applyFont="1" applyFill="1" applyAlignment="1">
      <alignment horizontal="center" vertical="center"/>
    </xf>
    <xf numFmtId="0" fontId="19" fillId="2" borderId="0" xfId="0" applyFont="1" applyFill="1" applyAlignment="1">
      <alignment horizontal="center"/>
    </xf>
    <xf numFmtId="0" fontId="24" fillId="2" borderId="0" xfId="2" applyFont="1" applyFill="1" applyBorder="1" applyAlignment="1">
      <alignment horizontal="center" vertical="center"/>
    </xf>
    <xf numFmtId="0" fontId="19" fillId="2" borderId="0" xfId="2" applyFont="1" applyFill="1" applyBorder="1" applyAlignment="1">
      <alignment horizontal="center" vertical="center"/>
    </xf>
    <xf numFmtId="0" fontId="24" fillId="2" borderId="0" xfId="2" quotePrefix="1" applyFont="1" applyFill="1" applyBorder="1" applyAlignment="1">
      <alignment horizontal="center" vertical="center"/>
    </xf>
    <xf numFmtId="0" fontId="24" fillId="2" borderId="0" xfId="2" quotePrefix="1" applyFont="1" applyFill="1" applyBorder="1" applyAlignment="1">
      <alignment horizontal="center" vertical="center" wrapText="1"/>
    </xf>
    <xf numFmtId="0" fontId="77" fillId="2" borderId="0" xfId="2" quotePrefix="1" applyFont="1" applyFill="1" applyBorder="1" applyAlignment="1">
      <alignment horizontal="center" vertical="center" wrapText="1"/>
    </xf>
    <xf numFmtId="0" fontId="76" fillId="2" borderId="0" xfId="2" quotePrefix="1" applyFont="1" applyFill="1" applyBorder="1" applyAlignment="1">
      <alignment horizontal="center" vertical="center" wrapText="1"/>
    </xf>
    <xf numFmtId="0" fontId="24" fillId="2" borderId="0" xfId="0" applyFont="1" applyFill="1" applyAlignment="1">
      <alignment horizontal="center" vertical="center"/>
    </xf>
    <xf numFmtId="0" fontId="25" fillId="2" borderId="0" xfId="0" applyFont="1" applyFill="1"/>
    <xf numFmtId="0" fontId="23" fillId="2" borderId="0" xfId="0" applyFont="1" applyFill="1" applyAlignment="1">
      <alignment horizontal="left" vertical="center"/>
    </xf>
    <xf numFmtId="0" fontId="58" fillId="2" borderId="0" xfId="2" quotePrefix="1" applyFont="1" applyFill="1" applyAlignment="1">
      <alignment horizontal="center" vertical="center" wrapText="1"/>
    </xf>
    <xf numFmtId="0" fontId="19" fillId="2" borderId="0" xfId="0" quotePrefix="1" applyFont="1" applyFill="1" applyAlignment="1">
      <alignment horizontal="center" vertical="center"/>
    </xf>
    <xf numFmtId="0" fontId="26" fillId="2" borderId="0" xfId="0" applyFont="1" applyFill="1"/>
    <xf numFmtId="0" fontId="20" fillId="8" borderId="7" xfId="0" applyFont="1" applyFill="1" applyBorder="1"/>
    <xf numFmtId="0" fontId="46" fillId="0" borderId="0" xfId="0" applyFont="1"/>
    <xf numFmtId="0" fontId="51" fillId="0" borderId="0" xfId="0" applyFont="1"/>
    <xf numFmtId="0" fontId="46" fillId="0" borderId="5" xfId="0" applyFont="1" applyBorder="1"/>
    <xf numFmtId="44" fontId="46" fillId="0" borderId="0" xfId="4" applyFont="1"/>
    <xf numFmtId="44" fontId="46" fillId="0" borderId="4" xfId="4" applyFont="1" applyBorder="1"/>
    <xf numFmtId="0" fontId="46" fillId="0" borderId="0" xfId="0" applyFont="1" applyAlignment="1">
      <alignment wrapText="1"/>
    </xf>
    <xf numFmtId="0" fontId="46" fillId="0" borderId="2" xfId="0" applyFont="1" applyBorder="1" applyAlignment="1">
      <alignment wrapText="1"/>
    </xf>
    <xf numFmtId="44" fontId="46" fillId="0" borderId="2" xfId="4" applyFont="1" applyBorder="1"/>
    <xf numFmtId="44" fontId="46" fillId="0" borderId="1" xfId="4" applyFont="1" applyBorder="1"/>
    <xf numFmtId="44" fontId="46" fillId="0" borderId="0" xfId="4" applyFont="1" applyBorder="1"/>
    <xf numFmtId="0" fontId="46" fillId="0" borderId="4" xfId="0" applyFont="1" applyBorder="1"/>
    <xf numFmtId="0" fontId="46" fillId="0" borderId="2" xfId="0" applyFont="1" applyBorder="1"/>
    <xf numFmtId="0" fontId="46" fillId="0" borderId="1" xfId="0" applyFont="1" applyBorder="1"/>
    <xf numFmtId="44" fontId="46" fillId="0" borderId="0" xfId="0" applyNumberFormat="1" applyFont="1"/>
    <xf numFmtId="0" fontId="53" fillId="0" borderId="0" xfId="0" applyFont="1"/>
    <xf numFmtId="0" fontId="80" fillId="0" borderId="0" xfId="2" quotePrefix="1" applyFont="1"/>
    <xf numFmtId="0" fontId="80" fillId="0" borderId="0" xfId="2" applyFont="1"/>
    <xf numFmtId="0" fontId="0" fillId="8" borderId="0" xfId="0" applyFill="1"/>
    <xf numFmtId="0" fontId="0" fillId="8" borderId="0" xfId="0" applyFill="1" applyBorder="1"/>
    <xf numFmtId="0" fontId="38" fillId="2" borderId="0" xfId="0" applyFont="1" applyFill="1" applyAlignment="1">
      <alignment horizontal="left" vertical="center"/>
    </xf>
    <xf numFmtId="0" fontId="19" fillId="8" borderId="7" xfId="0" applyFont="1" applyFill="1" applyBorder="1" applyAlignment="1">
      <alignment horizontal="left" vertical="center"/>
    </xf>
    <xf numFmtId="0" fontId="21" fillId="8" borderId="7" xfId="0" applyFont="1" applyFill="1" applyBorder="1" applyAlignment="1">
      <alignment horizontal="left" vertical="center"/>
    </xf>
    <xf numFmtId="0" fontId="14" fillId="8" borderId="7" xfId="0" applyFont="1" applyFill="1" applyBorder="1"/>
    <xf numFmtId="0" fontId="38" fillId="8" borderId="7" xfId="0" applyFont="1" applyFill="1" applyBorder="1" applyAlignment="1">
      <alignment horizontal="left" vertical="center"/>
    </xf>
    <xf numFmtId="0" fontId="53" fillId="0" borderId="0" xfId="0" applyFont="1" applyAlignment="1">
      <alignment wrapText="1"/>
    </xf>
    <xf numFmtId="0" fontId="14" fillId="8" borderId="0" xfId="0" applyFont="1" applyFill="1" applyAlignment="1">
      <alignment horizontal="center" vertical="center"/>
    </xf>
    <xf numFmtId="0" fontId="23" fillId="8" borderId="0" xfId="0" applyFont="1" applyFill="1" applyAlignment="1">
      <alignment horizontal="left" vertical="center"/>
    </xf>
    <xf numFmtId="0" fontId="40" fillId="2" borderId="0" xfId="0" applyFont="1" applyFill="1" applyAlignment="1">
      <alignment vertical="center" wrapText="1"/>
    </xf>
    <xf numFmtId="0" fontId="13" fillId="8" borderId="0" xfId="0" applyFont="1" applyFill="1" applyAlignment="1">
      <alignment horizontal="center"/>
    </xf>
    <xf numFmtId="0" fontId="16" fillId="8" borderId="1" xfId="0" applyFont="1" applyFill="1" applyBorder="1" applyAlignment="1">
      <alignment horizontal="center"/>
    </xf>
    <xf numFmtId="0" fontId="16" fillId="8" borderId="2" xfId="0" applyFont="1" applyFill="1" applyBorder="1" applyAlignment="1">
      <alignment horizontal="center"/>
    </xf>
    <xf numFmtId="0" fontId="16" fillId="8" borderId="3" xfId="0" applyFont="1" applyFill="1" applyBorder="1" applyAlignment="1">
      <alignment horizontal="center"/>
    </xf>
    <xf numFmtId="0" fontId="16" fillId="8" borderId="4" xfId="0" applyFont="1" applyFill="1" applyBorder="1" applyAlignment="1">
      <alignment horizontal="center"/>
    </xf>
    <xf numFmtId="0" fontId="16" fillId="8" borderId="0" xfId="0" applyFont="1" applyFill="1" applyAlignment="1">
      <alignment horizontal="center"/>
    </xf>
    <xf numFmtId="0" fontId="16" fillId="8" borderId="5" xfId="0" applyFont="1" applyFill="1" applyBorder="1" applyAlignment="1">
      <alignment horizontal="center"/>
    </xf>
    <xf numFmtId="0" fontId="17" fillId="8" borderId="4" xfId="0" applyFont="1" applyFill="1" applyBorder="1" applyAlignment="1">
      <alignment horizontal="center" vertical="center"/>
    </xf>
    <xf numFmtId="0" fontId="17" fillId="8" borderId="0" xfId="0" applyFont="1" applyFill="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top"/>
    </xf>
    <xf numFmtId="0" fontId="17" fillId="8" borderId="0" xfId="0" applyFont="1" applyFill="1" applyAlignment="1">
      <alignment horizontal="center" vertical="top"/>
    </xf>
    <xf numFmtId="0" fontId="17" fillId="8" borderId="5" xfId="0" applyFont="1" applyFill="1" applyBorder="1" applyAlignment="1">
      <alignment horizontal="center" vertical="top"/>
    </xf>
    <xf numFmtId="0" fontId="17" fillId="8" borderId="6" xfId="0" applyFont="1" applyFill="1" applyBorder="1" applyAlignment="1">
      <alignment horizontal="center" vertical="top"/>
    </xf>
    <xf numFmtId="0" fontId="17" fillId="8" borderId="7" xfId="0" applyFont="1" applyFill="1" applyBorder="1" applyAlignment="1">
      <alignment horizontal="center" vertical="top"/>
    </xf>
    <xf numFmtId="0" fontId="17" fillId="8" borderId="8" xfId="0" applyFont="1" applyFill="1" applyBorder="1" applyAlignment="1">
      <alignment horizontal="center" vertical="top"/>
    </xf>
    <xf numFmtId="0" fontId="14" fillId="8" borderId="0" xfId="0" applyFont="1" applyFill="1"/>
    <xf numFmtId="0" fontId="14" fillId="8" borderId="0" xfId="0" applyFont="1" applyFill="1" applyAlignment="1">
      <alignment horizontal="center" vertical="center"/>
    </xf>
    <xf numFmtId="0" fontId="13" fillId="8" borderId="0" xfId="0" applyFont="1" applyFill="1" applyAlignment="1">
      <alignment horizontal="center" vertical="center"/>
    </xf>
    <xf numFmtId="0" fontId="76" fillId="8" borderId="9" xfId="2" quotePrefix="1" applyFont="1" applyFill="1" applyBorder="1" applyAlignment="1">
      <alignment horizontal="center" vertical="center" wrapText="1"/>
    </xf>
    <xf numFmtId="0" fontId="76" fillId="8" borderId="10" xfId="2" quotePrefix="1" applyFont="1" applyFill="1" applyBorder="1" applyAlignment="1">
      <alignment horizontal="center" vertical="center" wrapText="1"/>
    </xf>
    <xf numFmtId="0" fontId="76" fillId="8" borderId="11" xfId="2" quotePrefix="1" applyFont="1" applyFill="1" applyBorder="1" applyAlignment="1">
      <alignment horizontal="center" vertical="center" wrapText="1"/>
    </xf>
    <xf numFmtId="0" fontId="76" fillId="8" borderId="12" xfId="2" quotePrefix="1" applyFont="1" applyFill="1" applyBorder="1" applyAlignment="1">
      <alignment horizontal="center" vertical="center" wrapText="1"/>
    </xf>
    <xf numFmtId="0" fontId="76" fillId="8" borderId="13" xfId="2" quotePrefix="1" applyFont="1" applyFill="1" applyBorder="1" applyAlignment="1">
      <alignment horizontal="center" vertical="center" wrapText="1"/>
    </xf>
    <xf numFmtId="0" fontId="76" fillId="8" borderId="14" xfId="2" quotePrefix="1" applyFont="1" applyFill="1" applyBorder="1" applyAlignment="1">
      <alignment horizontal="center" vertical="center" wrapText="1"/>
    </xf>
    <xf numFmtId="0" fontId="19" fillId="8" borderId="0" xfId="0" quotePrefix="1" applyFont="1" applyFill="1" applyAlignment="1">
      <alignment horizontal="center" vertical="center"/>
    </xf>
    <xf numFmtId="0" fontId="24" fillId="8" borderId="9" xfId="2" quotePrefix="1" applyFont="1" applyFill="1" applyBorder="1" applyAlignment="1">
      <alignment horizontal="center" vertical="center"/>
    </xf>
    <xf numFmtId="0" fontId="24" fillId="8" borderId="10" xfId="2" quotePrefix="1" applyFont="1" applyFill="1" applyBorder="1" applyAlignment="1">
      <alignment horizontal="center" vertical="center"/>
    </xf>
    <xf numFmtId="0" fontId="24" fillId="8" borderId="11" xfId="2" quotePrefix="1" applyFont="1" applyFill="1" applyBorder="1" applyAlignment="1">
      <alignment horizontal="center" vertical="center"/>
    </xf>
    <xf numFmtId="0" fontId="24" fillId="8" borderId="12" xfId="2" quotePrefix="1" applyFont="1" applyFill="1" applyBorder="1" applyAlignment="1">
      <alignment horizontal="center" vertical="center"/>
    </xf>
    <xf numFmtId="0" fontId="24" fillId="8" borderId="13" xfId="2" quotePrefix="1" applyFont="1" applyFill="1" applyBorder="1" applyAlignment="1">
      <alignment horizontal="center" vertical="center"/>
    </xf>
    <xf numFmtId="0" fontId="24" fillId="8" borderId="14" xfId="2" quotePrefix="1" applyFont="1" applyFill="1" applyBorder="1" applyAlignment="1">
      <alignment horizontal="center" vertical="center"/>
    </xf>
    <xf numFmtId="0" fontId="23" fillId="8" borderId="0" xfId="0" applyFont="1" applyFill="1" applyAlignment="1">
      <alignment horizontal="left" vertical="center"/>
    </xf>
    <xf numFmtId="0" fontId="58" fillId="8" borderId="0" xfId="2" quotePrefix="1" applyFont="1" applyFill="1" applyAlignment="1">
      <alignment horizontal="center" vertical="center" wrapText="1"/>
    </xf>
    <xf numFmtId="0" fontId="18" fillId="8" borderId="0" xfId="0" applyFont="1" applyFill="1" applyAlignment="1">
      <alignment horizontal="center" vertical="center"/>
    </xf>
    <xf numFmtId="0" fontId="19" fillId="8" borderId="0" xfId="0" applyFont="1" applyFill="1" applyAlignment="1">
      <alignment horizontal="center" vertical="center"/>
    </xf>
    <xf numFmtId="0" fontId="19" fillId="8" borderId="0" xfId="0" applyFont="1" applyFill="1" applyAlignment="1">
      <alignment horizontal="center"/>
    </xf>
    <xf numFmtId="0" fontId="24" fillId="8" borderId="15" xfId="2" applyFont="1" applyFill="1" applyBorder="1" applyAlignment="1">
      <alignment horizontal="center" vertical="center"/>
    </xf>
    <xf numFmtId="0" fontId="24" fillId="8" borderId="16" xfId="2" applyFont="1" applyFill="1" applyBorder="1" applyAlignment="1">
      <alignment horizontal="center" vertical="center"/>
    </xf>
    <xf numFmtId="0" fontId="24" fillId="8" borderId="17" xfId="2" applyFont="1" applyFill="1" applyBorder="1" applyAlignment="1">
      <alignment horizontal="center" vertical="center"/>
    </xf>
    <xf numFmtId="0" fontId="24" fillId="8" borderId="9" xfId="2" quotePrefix="1" applyFont="1" applyFill="1" applyBorder="1" applyAlignment="1">
      <alignment horizontal="center" vertical="center" wrapText="1"/>
    </xf>
    <xf numFmtId="0" fontId="24" fillId="8" borderId="10" xfId="2" quotePrefix="1" applyFont="1" applyFill="1" applyBorder="1" applyAlignment="1">
      <alignment horizontal="center" vertical="center" wrapText="1"/>
    </xf>
    <xf numFmtId="0" fontId="24" fillId="8" borderId="11" xfId="2" quotePrefix="1" applyFont="1" applyFill="1" applyBorder="1" applyAlignment="1">
      <alignment horizontal="center" vertical="center" wrapText="1"/>
    </xf>
    <xf numFmtId="0" fontId="24" fillId="8" borderId="12" xfId="2" quotePrefix="1" applyFont="1" applyFill="1" applyBorder="1" applyAlignment="1">
      <alignment horizontal="center" vertical="center" wrapText="1"/>
    </xf>
    <xf numFmtId="0" fontId="24" fillId="8" borderId="13" xfId="2" quotePrefix="1" applyFont="1" applyFill="1" applyBorder="1" applyAlignment="1">
      <alignment horizontal="center" vertical="center" wrapText="1"/>
    </xf>
    <xf numFmtId="0" fontId="24" fillId="8" borderId="14" xfId="2" quotePrefix="1" applyFont="1" applyFill="1" applyBorder="1" applyAlignment="1">
      <alignment horizontal="center" vertical="center" wrapText="1"/>
    </xf>
    <xf numFmtId="0" fontId="19" fillId="9" borderId="15" xfId="2" applyFont="1" applyFill="1" applyBorder="1" applyAlignment="1">
      <alignment horizontal="center" vertical="center"/>
    </xf>
    <xf numFmtId="0" fontId="19" fillId="9" borderId="16" xfId="2" applyFont="1" applyFill="1" applyBorder="1" applyAlignment="1">
      <alignment horizontal="center" vertical="center"/>
    </xf>
    <xf numFmtId="0" fontId="19" fillId="9" borderId="17" xfId="2" applyFont="1" applyFill="1" applyBorder="1" applyAlignment="1">
      <alignment horizontal="center" vertical="center"/>
    </xf>
    <xf numFmtId="0" fontId="66" fillId="2" borderId="0" xfId="0" applyFont="1" applyFill="1" applyAlignment="1">
      <alignment horizontal="left"/>
    </xf>
    <xf numFmtId="0" fontId="67" fillId="2" borderId="0" xfId="0" applyFont="1" applyFill="1" applyAlignment="1">
      <alignment vertical="center" wrapText="1"/>
    </xf>
    <xf numFmtId="0" fontId="77" fillId="8" borderId="9" xfId="2" quotePrefix="1" applyFont="1" applyFill="1" applyBorder="1" applyAlignment="1">
      <alignment horizontal="center" vertical="center" wrapText="1"/>
    </xf>
    <xf numFmtId="0" fontId="77" fillId="8" borderId="10" xfId="2" quotePrefix="1" applyFont="1" applyFill="1" applyBorder="1" applyAlignment="1">
      <alignment horizontal="center" vertical="center" wrapText="1"/>
    </xf>
    <xf numFmtId="0" fontId="77" fillId="8" borderId="11" xfId="2" quotePrefix="1" applyFont="1" applyFill="1" applyBorder="1" applyAlignment="1">
      <alignment horizontal="center" vertical="center" wrapText="1"/>
    </xf>
    <xf numFmtId="0" fontId="77" fillId="8" borderId="12" xfId="2" quotePrefix="1" applyFont="1" applyFill="1" applyBorder="1" applyAlignment="1">
      <alignment horizontal="center" vertical="center" wrapText="1"/>
    </xf>
    <xf numFmtId="0" fontId="77" fillId="8" borderId="13" xfId="2" quotePrefix="1" applyFont="1" applyFill="1" applyBorder="1" applyAlignment="1">
      <alignment horizontal="center" vertical="center" wrapText="1"/>
    </xf>
    <xf numFmtId="0" fontId="77" fillId="8" borderId="14" xfId="2" quotePrefix="1" applyFont="1" applyFill="1" applyBorder="1" applyAlignment="1">
      <alignment horizontal="center" vertical="center" wrapText="1"/>
    </xf>
    <xf numFmtId="0" fontId="64" fillId="2" borderId="143" xfId="0" applyFont="1" applyFill="1" applyBorder="1" applyAlignment="1">
      <alignment horizontal="left"/>
    </xf>
    <xf numFmtId="0" fontId="64" fillId="2" borderId="59" xfId="0" applyFont="1" applyFill="1" applyBorder="1" applyAlignment="1">
      <alignment horizontal="left"/>
    </xf>
    <xf numFmtId="0" fontId="64" fillId="2" borderId="123" xfId="0" applyFont="1" applyFill="1" applyBorder="1" applyAlignment="1">
      <alignment horizontal="left"/>
    </xf>
    <xf numFmtId="0" fontId="33" fillId="2" borderId="0" xfId="0" applyFont="1" applyFill="1" applyAlignment="1">
      <alignment horizontal="center" wrapText="1"/>
    </xf>
    <xf numFmtId="0" fontId="64" fillId="2" borderId="130" xfId="0" applyFont="1" applyFill="1" applyBorder="1" applyAlignment="1">
      <alignment horizontal="left"/>
    </xf>
    <xf numFmtId="0" fontId="64" fillId="2" borderId="40" xfId="0" applyFont="1" applyFill="1" applyBorder="1" applyAlignment="1">
      <alignment horizontal="left"/>
    </xf>
    <xf numFmtId="0" fontId="64" fillId="2" borderId="41" xfId="0" applyFont="1" applyFill="1" applyBorder="1" applyAlignment="1">
      <alignment horizontal="left"/>
    </xf>
    <xf numFmtId="0" fontId="64" fillId="2" borderId="141" xfId="0" applyFont="1" applyFill="1" applyBorder="1" applyAlignment="1">
      <alignment horizontal="left"/>
    </xf>
    <xf numFmtId="0" fontId="64" fillId="2" borderId="46" xfId="0" applyFont="1" applyFill="1" applyBorder="1" applyAlignment="1">
      <alignment horizontal="left"/>
    </xf>
    <xf numFmtId="0" fontId="64" fillId="2" borderId="96" xfId="0" applyFont="1" applyFill="1" applyBorder="1" applyAlignment="1">
      <alignment horizontal="left"/>
    </xf>
    <xf numFmtId="0" fontId="64" fillId="2" borderId="142" xfId="0" applyFont="1" applyFill="1" applyBorder="1" applyAlignment="1">
      <alignment horizontal="left"/>
    </xf>
    <xf numFmtId="0" fontId="64" fillId="2" borderId="34" xfId="0" applyFont="1" applyFill="1" applyBorder="1" applyAlignment="1">
      <alignment horizontal="left"/>
    </xf>
    <xf numFmtId="0" fontId="64" fillId="2" borderId="35" xfId="0" applyFont="1" applyFill="1" applyBorder="1" applyAlignment="1">
      <alignment horizontal="left"/>
    </xf>
    <xf numFmtId="0" fontId="64" fillId="2" borderId="130" xfId="0" applyFont="1" applyFill="1" applyBorder="1" applyAlignment="1">
      <alignment horizontal="left" vertical="center"/>
    </xf>
    <xf numFmtId="0" fontId="64" fillId="2" borderId="40" xfId="0" applyFont="1" applyFill="1" applyBorder="1" applyAlignment="1">
      <alignment horizontal="left" vertical="center"/>
    </xf>
    <xf numFmtId="0" fontId="64" fillId="2" borderId="41" xfId="0" applyFont="1" applyFill="1" applyBorder="1" applyAlignment="1">
      <alignment horizontal="left" vertical="center"/>
    </xf>
    <xf numFmtId="0" fontId="64" fillId="2" borderId="141" xfId="0" applyFont="1" applyFill="1" applyBorder="1" applyAlignment="1">
      <alignment horizontal="left" vertical="center"/>
    </xf>
    <xf numFmtId="0" fontId="64" fillId="2" borderId="46"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52" xfId="0" applyFont="1" applyFill="1" applyBorder="1" applyAlignment="1">
      <alignment horizontal="left"/>
    </xf>
    <xf numFmtId="0" fontId="64" fillId="2" borderId="155" xfId="0" applyFont="1" applyFill="1" applyBorder="1" applyAlignment="1">
      <alignment horizontal="left"/>
    </xf>
    <xf numFmtId="0" fontId="64" fillId="2" borderId="63" xfId="0" applyFont="1" applyFill="1" applyBorder="1" applyAlignment="1">
      <alignment horizontal="left"/>
    </xf>
    <xf numFmtId="0" fontId="64" fillId="2" borderId="145" xfId="0" applyFont="1" applyFill="1" applyBorder="1" applyAlignment="1">
      <alignment horizontal="left"/>
    </xf>
    <xf numFmtId="0" fontId="64" fillId="2" borderId="146" xfId="0" applyFont="1" applyFill="1" applyBorder="1" applyAlignment="1">
      <alignment horizontal="left"/>
    </xf>
    <xf numFmtId="0" fontId="64" fillId="2" borderId="151" xfId="0" applyFont="1" applyFill="1" applyBorder="1" applyAlignment="1">
      <alignment horizontal="left"/>
    </xf>
    <xf numFmtId="0" fontId="64" fillId="2" borderId="154" xfId="0" applyFont="1" applyFill="1" applyBorder="1" applyAlignment="1">
      <alignment horizontal="left"/>
    </xf>
    <xf numFmtId="0" fontId="64" fillId="2" borderId="147" xfId="0" applyFont="1" applyFill="1" applyBorder="1" applyAlignment="1">
      <alignment horizontal="left"/>
    </xf>
    <xf numFmtId="0" fontId="64" fillId="2" borderId="153" xfId="0" applyFont="1" applyFill="1" applyBorder="1" applyAlignment="1">
      <alignment horizontal="left"/>
    </xf>
    <xf numFmtId="0" fontId="64" fillId="2" borderId="156" xfId="0" applyFont="1" applyFill="1" applyBorder="1" applyAlignment="1">
      <alignment horizontal="left"/>
    </xf>
    <xf numFmtId="0" fontId="64" fillId="2" borderId="103" xfId="0" applyFont="1" applyFill="1" applyBorder="1" applyAlignment="1">
      <alignment horizontal="left"/>
    </xf>
    <xf numFmtId="0" fontId="21" fillId="8" borderId="0" xfId="0" applyFont="1" applyFill="1" applyAlignment="1">
      <alignment horizontal="center" vertical="center" wrapText="1"/>
    </xf>
    <xf numFmtId="0" fontId="19" fillId="8" borderId="13" xfId="0" applyFont="1" applyFill="1" applyBorder="1" applyAlignment="1">
      <alignment horizontal="center"/>
    </xf>
    <xf numFmtId="0" fontId="23" fillId="9" borderId="1" xfId="0" applyFont="1" applyFill="1" applyBorder="1" applyAlignment="1">
      <alignment horizontal="center" wrapText="1"/>
    </xf>
    <xf numFmtId="0" fontId="23" fillId="9" borderId="2" xfId="0" applyFont="1" applyFill="1" applyBorder="1" applyAlignment="1">
      <alignment horizontal="center"/>
    </xf>
    <xf numFmtId="0" fontId="23" fillId="9" borderId="3" xfId="0" applyFont="1" applyFill="1" applyBorder="1" applyAlignment="1">
      <alignment horizontal="center"/>
    </xf>
    <xf numFmtId="0" fontId="23" fillId="9" borderId="4" xfId="0" applyFont="1" applyFill="1" applyBorder="1" applyAlignment="1">
      <alignment horizontal="center"/>
    </xf>
    <xf numFmtId="0" fontId="23" fillId="9" borderId="0" xfId="0" applyFont="1" applyFill="1" applyBorder="1" applyAlignment="1">
      <alignment horizontal="center"/>
    </xf>
    <xf numFmtId="0" fontId="23" fillId="9" borderId="5" xfId="0" applyFont="1" applyFill="1" applyBorder="1" applyAlignment="1">
      <alignment horizontal="center"/>
    </xf>
    <xf numFmtId="0" fontId="23" fillId="9" borderId="6" xfId="0" applyFont="1" applyFill="1" applyBorder="1" applyAlignment="1">
      <alignment horizontal="center"/>
    </xf>
    <xf numFmtId="0" fontId="23" fillId="9" borderId="7" xfId="0" applyFont="1" applyFill="1" applyBorder="1" applyAlignment="1">
      <alignment horizontal="center"/>
    </xf>
    <xf numFmtId="0" fontId="23" fillId="9" borderId="8" xfId="0" applyFont="1" applyFill="1" applyBorder="1" applyAlignment="1">
      <alignment horizontal="center"/>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0" fontId="23" fillId="9" borderId="3" xfId="0" applyFont="1" applyFill="1" applyBorder="1" applyAlignment="1">
      <alignment horizontal="center" vertical="center"/>
    </xf>
    <xf numFmtId="0" fontId="23" fillId="9" borderId="6" xfId="0" applyFont="1" applyFill="1" applyBorder="1" applyAlignment="1">
      <alignment horizontal="center" vertical="center"/>
    </xf>
    <xf numFmtId="0" fontId="23" fillId="9" borderId="7" xfId="0" applyFont="1" applyFill="1" applyBorder="1" applyAlignment="1">
      <alignment horizontal="center" vertical="center"/>
    </xf>
    <xf numFmtId="0" fontId="23" fillId="9" borderId="8" xfId="0" applyFont="1" applyFill="1" applyBorder="1" applyAlignment="1">
      <alignment horizontal="center" vertical="center"/>
    </xf>
    <xf numFmtId="0" fontId="24" fillId="8" borderId="9" xfId="2" applyFont="1" applyFill="1" applyBorder="1" applyAlignment="1">
      <alignment horizontal="center" vertical="center"/>
    </xf>
    <xf numFmtId="0" fontId="24" fillId="8" borderId="10" xfId="2" applyFont="1" applyFill="1" applyBorder="1" applyAlignment="1">
      <alignment horizontal="center" vertical="center"/>
    </xf>
    <xf numFmtId="0" fontId="24" fillId="8" borderId="11" xfId="2" applyFont="1" applyFill="1" applyBorder="1" applyAlignment="1">
      <alignment horizontal="center" vertical="center"/>
    </xf>
    <xf numFmtId="0" fontId="24" fillId="8" borderId="12" xfId="2" applyFont="1" applyFill="1" applyBorder="1" applyAlignment="1">
      <alignment horizontal="center" vertical="center"/>
    </xf>
    <xf numFmtId="0" fontId="24" fillId="8" borderId="13" xfId="2" applyFont="1" applyFill="1" applyBorder="1" applyAlignment="1">
      <alignment horizontal="center" vertical="center"/>
    </xf>
    <xf numFmtId="0" fontId="24" fillId="8" borderId="14" xfId="2" applyFont="1" applyFill="1" applyBorder="1" applyAlignment="1">
      <alignment horizontal="center" vertical="center"/>
    </xf>
    <xf numFmtId="0" fontId="61" fillId="9" borderId="157" xfId="0" applyFont="1" applyFill="1" applyBorder="1" applyAlignment="1">
      <alignment horizontal="center" vertical="center"/>
    </xf>
    <xf numFmtId="0" fontId="61" fillId="9" borderId="158" xfId="0" applyFont="1" applyFill="1" applyBorder="1" applyAlignment="1">
      <alignment horizontal="center" vertical="center"/>
    </xf>
    <xf numFmtId="0" fontId="61" fillId="9" borderId="159" xfId="0" applyFont="1" applyFill="1" applyBorder="1" applyAlignment="1">
      <alignment horizontal="center" vertical="center"/>
    </xf>
    <xf numFmtId="0" fontId="61" fillId="8" borderId="0" xfId="0" applyFont="1" applyFill="1" applyBorder="1" applyAlignment="1">
      <alignment horizontal="center" vertical="center" wrapText="1"/>
    </xf>
    <xf numFmtId="0" fontId="61" fillId="8" borderId="191" xfId="0" applyFont="1" applyFill="1" applyBorder="1" applyAlignment="1">
      <alignment horizontal="center" vertical="center" wrapText="1"/>
    </xf>
    <xf numFmtId="0" fontId="61" fillId="8" borderId="5" xfId="0" applyFont="1" applyFill="1" applyBorder="1" applyAlignment="1">
      <alignment horizontal="center" vertical="center" wrapText="1"/>
    </xf>
    <xf numFmtId="0" fontId="61" fillId="8" borderId="192" xfId="0" applyFont="1" applyFill="1" applyBorder="1" applyAlignment="1">
      <alignment horizontal="center" vertical="center" wrapText="1"/>
    </xf>
    <xf numFmtId="0" fontId="19" fillId="9" borderId="9" xfId="2" quotePrefix="1" applyFont="1" applyFill="1" applyBorder="1" applyAlignment="1">
      <alignment horizontal="center" vertical="center"/>
    </xf>
    <xf numFmtId="0" fontId="19" fillId="9" borderId="10" xfId="2" quotePrefix="1" applyFont="1" applyFill="1" applyBorder="1" applyAlignment="1">
      <alignment horizontal="center" vertical="center"/>
    </xf>
    <xf numFmtId="0" fontId="19" fillId="9" borderId="11" xfId="2" quotePrefix="1" applyFont="1" applyFill="1" applyBorder="1" applyAlignment="1">
      <alignment horizontal="center" vertical="center"/>
    </xf>
    <xf numFmtId="0" fontId="19" fillId="9" borderId="12" xfId="2" quotePrefix="1" applyFont="1" applyFill="1" applyBorder="1" applyAlignment="1">
      <alignment horizontal="center" vertical="center"/>
    </xf>
    <xf numFmtId="0" fontId="19" fillId="9" borderId="13" xfId="2" quotePrefix="1" applyFont="1" applyFill="1" applyBorder="1" applyAlignment="1">
      <alignment horizontal="center" vertical="center"/>
    </xf>
    <xf numFmtId="0" fontId="19" fillId="9" borderId="14" xfId="2" quotePrefix="1" applyFont="1" applyFill="1" applyBorder="1" applyAlignment="1">
      <alignment horizontal="center" vertical="center"/>
    </xf>
    <xf numFmtId="0" fontId="51" fillId="4" borderId="163" xfId="0" applyFont="1" applyFill="1" applyBorder="1" applyAlignment="1">
      <alignment horizontal="left"/>
    </xf>
    <xf numFmtId="0" fontId="51" fillId="4" borderId="164" xfId="0" applyFont="1" applyFill="1" applyBorder="1" applyAlignment="1">
      <alignment horizontal="left"/>
    </xf>
    <xf numFmtId="0" fontId="64" fillId="4" borderId="24" xfId="0" applyFont="1" applyFill="1" applyBorder="1" applyAlignment="1">
      <alignment horizontal="center"/>
    </xf>
    <xf numFmtId="0" fontId="64" fillId="4" borderId="24" xfId="0" applyFont="1" applyFill="1" applyBorder="1" applyAlignment="1">
      <alignment horizontal="left"/>
    </xf>
    <xf numFmtId="0" fontId="64" fillId="2" borderId="170" xfId="0" applyFont="1" applyFill="1" applyBorder="1" applyAlignment="1">
      <alignment horizontal="left"/>
    </xf>
    <xf numFmtId="0" fontId="64" fillId="2" borderId="44" xfId="0" applyFont="1" applyFill="1" applyBorder="1" applyAlignment="1">
      <alignment horizontal="left"/>
    </xf>
    <xf numFmtId="0" fontId="63" fillId="4" borderId="172" xfId="0" applyFont="1" applyFill="1" applyBorder="1" applyAlignment="1">
      <alignment horizontal="left"/>
    </xf>
    <xf numFmtId="0" fontId="63" fillId="4" borderId="24" xfId="0" applyFont="1" applyFill="1" applyBorder="1" applyAlignment="1">
      <alignment horizontal="left"/>
    </xf>
    <xf numFmtId="0" fontId="64" fillId="2" borderId="166" xfId="0" applyFont="1" applyFill="1" applyBorder="1" applyAlignment="1">
      <alignment horizontal="left"/>
    </xf>
    <xf numFmtId="0" fontId="64" fillId="2" borderId="32" xfId="0" applyFont="1" applyFill="1" applyBorder="1" applyAlignment="1">
      <alignment horizontal="left"/>
    </xf>
    <xf numFmtId="0" fontId="61" fillId="8" borderId="203" xfId="0" applyFont="1" applyFill="1" applyBorder="1" applyAlignment="1">
      <alignment horizontal="left" vertical="center"/>
    </xf>
    <xf numFmtId="0" fontId="61" fillId="8" borderId="204" xfId="0" applyFont="1" applyFill="1" applyBorder="1" applyAlignment="1">
      <alignment horizontal="left" vertical="center"/>
    </xf>
    <xf numFmtId="0" fontId="61" fillId="8" borderId="0" xfId="0" applyFont="1" applyFill="1" applyBorder="1" applyAlignment="1">
      <alignment horizontal="center" vertical="top" wrapText="1"/>
    </xf>
    <xf numFmtId="0" fontId="61" fillId="8" borderId="191" xfId="0" applyFont="1" applyFill="1" applyBorder="1" applyAlignment="1">
      <alignment horizontal="center" vertical="top" wrapText="1"/>
    </xf>
    <xf numFmtId="0" fontId="61" fillId="8" borderId="5" xfId="0" applyFont="1" applyFill="1" applyBorder="1" applyAlignment="1">
      <alignment horizontal="center" vertical="top" wrapText="1"/>
    </xf>
    <xf numFmtId="0" fontId="61" fillId="8" borderId="192" xfId="0" applyFont="1" applyFill="1" applyBorder="1" applyAlignment="1">
      <alignment horizontal="center" vertical="top" wrapText="1"/>
    </xf>
    <xf numFmtId="0" fontId="61" fillId="8" borderId="4" xfId="0" applyFont="1" applyFill="1" applyBorder="1" applyAlignment="1">
      <alignment horizontal="center" vertical="center"/>
    </xf>
    <xf numFmtId="0" fontId="61" fillId="8" borderId="202" xfId="0" applyFont="1" applyFill="1" applyBorder="1" applyAlignment="1">
      <alignment horizontal="center" vertical="center"/>
    </xf>
    <xf numFmtId="0" fontId="64" fillId="2" borderId="33" xfId="0" applyFont="1" applyFill="1" applyBorder="1" applyAlignment="1">
      <alignment horizontal="left"/>
    </xf>
    <xf numFmtId="0" fontId="64" fillId="2" borderId="39" xfId="0" applyFont="1" applyFill="1" applyBorder="1" applyAlignment="1">
      <alignment horizontal="left"/>
    </xf>
    <xf numFmtId="0" fontId="43" fillId="2" borderId="0" xfId="0" applyFont="1" applyFill="1" applyAlignment="1">
      <alignment horizontal="center" vertical="center" wrapText="1"/>
    </xf>
    <xf numFmtId="0" fontId="43" fillId="2" borderId="0" xfId="0" applyFont="1" applyFill="1" applyAlignment="1">
      <alignment horizontal="center" vertical="center"/>
    </xf>
    <xf numFmtId="0" fontId="64" fillId="2" borderId="26" xfId="0" applyFont="1" applyFill="1" applyBorder="1" applyAlignment="1">
      <alignment horizontal="left"/>
    </xf>
    <xf numFmtId="0" fontId="64" fillId="2" borderId="24" xfId="0" applyFont="1" applyFill="1" applyBorder="1" applyAlignment="1">
      <alignment horizontal="left"/>
    </xf>
    <xf numFmtId="0" fontId="64" fillId="2" borderId="174" xfId="0" applyFont="1" applyFill="1" applyBorder="1" applyAlignment="1">
      <alignment horizontal="left"/>
    </xf>
    <xf numFmtId="0" fontId="64" fillId="2" borderId="27" xfId="0" applyFont="1" applyFill="1" applyBorder="1" applyAlignment="1">
      <alignment horizontal="left"/>
    </xf>
    <xf numFmtId="0" fontId="64" fillId="2" borderId="45" xfId="0" applyFont="1" applyFill="1" applyBorder="1" applyAlignment="1">
      <alignment horizontal="left"/>
    </xf>
    <xf numFmtId="0" fontId="64" fillId="2" borderId="168" xfId="0" applyFont="1" applyFill="1" applyBorder="1" applyAlignment="1">
      <alignment horizontal="left"/>
    </xf>
    <xf numFmtId="0" fontId="64" fillId="2" borderId="38" xfId="0" applyFont="1" applyFill="1" applyBorder="1" applyAlignment="1">
      <alignment horizontal="left"/>
    </xf>
    <xf numFmtId="0" fontId="41" fillId="2" borderId="0" xfId="0" applyFont="1" applyFill="1" applyAlignment="1">
      <alignment horizontal="right"/>
    </xf>
    <xf numFmtId="0" fontId="42" fillId="2" borderId="7" xfId="0" applyFont="1" applyFill="1" applyBorder="1" applyAlignment="1">
      <alignment horizontal="center" vertical="center" wrapText="1"/>
    </xf>
    <xf numFmtId="0" fontId="53" fillId="2" borderId="0" xfId="0" applyFont="1" applyFill="1" applyAlignment="1">
      <alignment horizontal="center"/>
    </xf>
    <xf numFmtId="0" fontId="41" fillId="2" borderId="0" xfId="0" applyFont="1" applyFill="1" applyAlignment="1">
      <alignment horizontal="right" wrapText="1"/>
    </xf>
    <xf numFmtId="0" fontId="43" fillId="2" borderId="7" xfId="0" applyFont="1" applyFill="1" applyBorder="1" applyAlignment="1">
      <alignment horizontal="center"/>
    </xf>
    <xf numFmtId="0" fontId="46" fillId="2" borderId="168" xfId="0" applyFont="1" applyFill="1" applyBorder="1" applyAlignment="1">
      <alignment horizontal="left"/>
    </xf>
    <xf numFmtId="0" fontId="46" fillId="2" borderId="38" xfId="0" applyFont="1" applyFill="1" applyBorder="1" applyAlignment="1">
      <alignment horizontal="left"/>
    </xf>
    <xf numFmtId="0" fontId="46" fillId="2" borderId="39" xfId="0" applyFont="1" applyFill="1" applyBorder="1" applyAlignment="1">
      <alignment horizontal="left"/>
    </xf>
    <xf numFmtId="0" fontId="46" fillId="2" borderId="166" xfId="0" applyFont="1" applyFill="1" applyBorder="1" applyAlignment="1">
      <alignment horizontal="left" wrapText="1"/>
    </xf>
    <xf numFmtId="0" fontId="46" fillId="2" borderId="32" xfId="0" applyFont="1" applyFill="1" applyBorder="1" applyAlignment="1">
      <alignment horizontal="left" wrapText="1"/>
    </xf>
    <xf numFmtId="0" fontId="46" fillId="2" borderId="32" xfId="0" applyFont="1" applyFill="1" applyBorder="1" applyAlignment="1">
      <alignment horizontal="left"/>
    </xf>
    <xf numFmtId="0" fontId="46" fillId="2" borderId="33" xfId="0" applyFont="1" applyFill="1" applyBorder="1" applyAlignment="1">
      <alignment horizontal="left"/>
    </xf>
    <xf numFmtId="0" fontId="46" fillId="2" borderId="168" xfId="0" applyFont="1" applyFill="1" applyBorder="1" applyAlignment="1">
      <alignment horizontal="left" wrapText="1"/>
    </xf>
    <xf numFmtId="0" fontId="46" fillId="2" borderId="38" xfId="0" applyFont="1" applyFill="1" applyBorder="1" applyAlignment="1">
      <alignment horizontal="left" wrapText="1"/>
    </xf>
    <xf numFmtId="0" fontId="46" fillId="2" borderId="170" xfId="0" applyFont="1" applyFill="1" applyBorder="1" applyAlignment="1">
      <alignment horizontal="left"/>
    </xf>
    <xf numFmtId="0" fontId="46" fillId="2" borderId="44" xfId="0" applyFont="1" applyFill="1" applyBorder="1" applyAlignment="1">
      <alignment horizontal="left"/>
    </xf>
    <xf numFmtId="0" fontId="46" fillId="2" borderId="45" xfId="0" applyFont="1" applyFill="1" applyBorder="1" applyAlignment="1">
      <alignment horizontal="left"/>
    </xf>
    <xf numFmtId="0" fontId="42" fillId="2" borderId="0" xfId="0" applyFont="1" applyFill="1" applyAlignment="1">
      <alignment horizontal="right" vertical="center"/>
    </xf>
    <xf numFmtId="0" fontId="42" fillId="2" borderId="55" xfId="0" applyFont="1" applyFill="1" applyBorder="1" applyAlignment="1">
      <alignment horizontal="center" vertical="center" wrapText="1"/>
    </xf>
    <xf numFmtId="0" fontId="50" fillId="2" borderId="0" xfId="0" applyFont="1" applyFill="1" applyAlignment="1">
      <alignment horizontal="left" vertical="center"/>
    </xf>
    <xf numFmtId="0" fontId="47" fillId="2" borderId="0" xfId="0" applyFont="1" applyFill="1" applyAlignment="1">
      <alignment horizontal="center" vertical="center"/>
    </xf>
    <xf numFmtId="0" fontId="19" fillId="9" borderId="9" xfId="2" quotePrefix="1" applyFont="1" applyFill="1" applyBorder="1" applyAlignment="1">
      <alignment horizontal="center" vertical="center" wrapText="1"/>
    </xf>
    <xf numFmtId="0" fontId="19" fillId="9" borderId="10" xfId="2" quotePrefix="1" applyFont="1" applyFill="1" applyBorder="1" applyAlignment="1">
      <alignment horizontal="center" vertical="center" wrapText="1"/>
    </xf>
    <xf numFmtId="0" fontId="19" fillId="9" borderId="11" xfId="2" quotePrefix="1" applyFont="1" applyFill="1" applyBorder="1" applyAlignment="1">
      <alignment horizontal="center" vertical="center" wrapText="1"/>
    </xf>
    <xf numFmtId="0" fontId="19" fillId="9" borderId="12" xfId="2" quotePrefix="1" applyFont="1" applyFill="1" applyBorder="1" applyAlignment="1">
      <alignment horizontal="center" vertical="center" wrapText="1"/>
    </xf>
    <xf numFmtId="0" fontId="19" fillId="9" borderId="13" xfId="2" quotePrefix="1" applyFont="1" applyFill="1" applyBorder="1" applyAlignment="1">
      <alignment horizontal="center" vertical="center" wrapText="1"/>
    </xf>
    <xf numFmtId="0" fontId="19" fillId="9" borderId="14" xfId="2" quotePrefix="1" applyFont="1" applyFill="1" applyBorder="1" applyAlignment="1">
      <alignment horizontal="center" vertical="center" wrapText="1"/>
    </xf>
    <xf numFmtId="0" fontId="46" fillId="2" borderId="40" xfId="0" applyFont="1" applyFill="1" applyBorder="1" applyAlignment="1">
      <alignment horizontal="left"/>
    </xf>
    <xf numFmtId="0" fontId="46" fillId="2" borderId="63" xfId="0" applyFont="1" applyFill="1" applyBorder="1" applyAlignment="1">
      <alignment horizontal="left"/>
    </xf>
    <xf numFmtId="0" fontId="61" fillId="8" borderId="221" xfId="0" applyFont="1" applyFill="1" applyBorder="1" applyAlignment="1">
      <alignment horizontal="center" vertical="center"/>
    </xf>
    <xf numFmtId="0" fontId="61" fillId="8" borderId="222" xfId="0" applyFont="1" applyFill="1" applyBorder="1" applyAlignment="1">
      <alignment horizontal="center" vertical="center"/>
    </xf>
    <xf numFmtId="0" fontId="61" fillId="8" borderId="215" xfId="0" applyFont="1" applyFill="1" applyBorder="1" applyAlignment="1">
      <alignment horizontal="center" vertical="center"/>
    </xf>
    <xf numFmtId="0" fontId="46" fillId="2" borderId="176" xfId="0" applyFont="1" applyFill="1" applyBorder="1" applyAlignment="1">
      <alignment horizontal="left"/>
    </xf>
    <xf numFmtId="0" fontId="46" fillId="2" borderId="177" xfId="0" applyFont="1" applyFill="1" applyBorder="1" applyAlignment="1">
      <alignment horizontal="left"/>
    </xf>
    <xf numFmtId="0" fontId="46" fillId="2" borderId="178" xfId="0" applyFont="1" applyFill="1" applyBorder="1" applyAlignment="1">
      <alignment horizontal="left"/>
    </xf>
    <xf numFmtId="0" fontId="48" fillId="2" borderId="0" xfId="0" applyFont="1" applyFill="1" applyBorder="1" applyAlignment="1">
      <alignment horizontal="center" vertical="center" wrapText="1"/>
    </xf>
    <xf numFmtId="0" fontId="48" fillId="2" borderId="0" xfId="0" applyFont="1" applyFill="1" applyAlignment="1">
      <alignment horizontal="center" vertical="center" wrapText="1"/>
    </xf>
    <xf numFmtId="0" fontId="46" fillId="2" borderId="91" xfId="0" applyFont="1" applyFill="1" applyBorder="1" applyAlignment="1">
      <alignment horizontal="left"/>
    </xf>
    <xf numFmtId="0" fontId="46" fillId="2" borderId="92" xfId="0" applyFont="1" applyFill="1" applyBorder="1" applyAlignment="1">
      <alignment horizontal="left"/>
    </xf>
    <xf numFmtId="0" fontId="46" fillId="2" borderId="87" xfId="0" applyFont="1" applyFill="1" applyBorder="1" applyAlignment="1">
      <alignment horizontal="left"/>
    </xf>
    <xf numFmtId="0" fontId="46" fillId="2" borderId="34" xfId="0" applyFont="1" applyFill="1" applyBorder="1" applyAlignment="1">
      <alignment horizontal="left"/>
    </xf>
    <xf numFmtId="0" fontId="46" fillId="2" borderId="81" xfId="0" applyFont="1" applyFill="1" applyBorder="1" applyAlignment="1">
      <alignment horizontal="left"/>
    </xf>
    <xf numFmtId="0" fontId="46" fillId="2" borderId="93" xfId="0" applyFont="1" applyFill="1" applyBorder="1" applyAlignment="1">
      <alignment horizontal="left"/>
    </xf>
    <xf numFmtId="0" fontId="46" fillId="2" borderId="94" xfId="0" applyFont="1" applyFill="1" applyBorder="1" applyAlignment="1">
      <alignment horizontal="left"/>
    </xf>
    <xf numFmtId="0" fontId="46" fillId="2" borderId="95" xfId="0" applyFont="1" applyFill="1" applyBorder="1" applyAlignment="1">
      <alignment horizontal="left"/>
    </xf>
    <xf numFmtId="0" fontId="46" fillId="2" borderId="90" xfId="0" applyFont="1" applyFill="1" applyBorder="1" applyAlignment="1">
      <alignment horizontal="left"/>
    </xf>
    <xf numFmtId="0" fontId="46" fillId="2" borderId="69" xfId="0" applyFont="1" applyFill="1" applyBorder="1" applyAlignment="1">
      <alignment horizontal="left"/>
    </xf>
    <xf numFmtId="0" fontId="46" fillId="2" borderId="57" xfId="0" applyFont="1" applyFill="1" applyBorder="1" applyAlignment="1">
      <alignment horizontal="left"/>
    </xf>
    <xf numFmtId="0" fontId="46" fillId="2" borderId="100" xfId="0" applyFont="1" applyFill="1" applyBorder="1" applyAlignment="1">
      <alignment horizontal="left"/>
    </xf>
    <xf numFmtId="0" fontId="46" fillId="2" borderId="101" xfId="0" applyFont="1" applyFill="1" applyBorder="1" applyAlignment="1">
      <alignment horizontal="left"/>
    </xf>
    <xf numFmtId="0" fontId="61" fillId="8" borderId="144" xfId="0" applyFont="1" applyFill="1" applyBorder="1" applyAlignment="1">
      <alignment horizontal="left" vertical="center"/>
    </xf>
    <xf numFmtId="0" fontId="61" fillId="8" borderId="84" xfId="0" applyFont="1" applyFill="1" applyBorder="1" applyAlignment="1">
      <alignment horizontal="left" vertical="center"/>
    </xf>
    <xf numFmtId="0" fontId="46" fillId="2" borderId="99" xfId="0" applyFont="1" applyFill="1" applyBorder="1" applyAlignment="1">
      <alignment horizontal="left"/>
    </xf>
    <xf numFmtId="0" fontId="46" fillId="2" borderId="58" xfId="0" applyFont="1" applyFill="1" applyBorder="1" applyAlignment="1">
      <alignment horizontal="left"/>
    </xf>
    <xf numFmtId="0" fontId="46" fillId="2" borderId="59" xfId="0" applyFont="1" applyFill="1" applyBorder="1" applyAlignment="1">
      <alignment horizontal="left"/>
    </xf>
    <xf numFmtId="0" fontId="46" fillId="2" borderId="229" xfId="0" applyFont="1" applyFill="1" applyBorder="1" applyAlignment="1" applyProtection="1">
      <alignment horizontal="left"/>
      <protection locked="0"/>
    </xf>
    <xf numFmtId="0" fontId="46" fillId="2" borderId="230" xfId="0" applyFont="1" applyFill="1" applyBorder="1" applyAlignment="1" applyProtection="1">
      <alignment horizontal="left"/>
      <protection locked="0"/>
    </xf>
    <xf numFmtId="0" fontId="46" fillId="2" borderId="230" xfId="0" applyFont="1" applyFill="1" applyBorder="1" applyAlignment="1">
      <alignment horizontal="left"/>
    </xf>
    <xf numFmtId="0" fontId="46" fillId="2" borderId="231" xfId="0" applyFont="1" applyFill="1" applyBorder="1" applyAlignment="1">
      <alignment horizontal="left"/>
    </xf>
    <xf numFmtId="0" fontId="61" fillId="8" borderId="197" xfId="0" applyFont="1" applyFill="1" applyBorder="1" applyAlignment="1">
      <alignment horizontal="center" vertical="center" wrapText="1"/>
    </xf>
    <xf numFmtId="0" fontId="61" fillId="8" borderId="223" xfId="0" applyFont="1" applyFill="1" applyBorder="1" applyAlignment="1">
      <alignment horizontal="center" vertical="center" wrapText="1"/>
    </xf>
    <xf numFmtId="0" fontId="61" fillId="8" borderId="225" xfId="0" applyFont="1" applyFill="1" applyBorder="1" applyAlignment="1">
      <alignment horizontal="center" vertical="center" wrapText="1"/>
    </xf>
    <xf numFmtId="0" fontId="61" fillId="8" borderId="200" xfId="0" applyFont="1" applyFill="1" applyBorder="1" applyAlignment="1">
      <alignment horizontal="center" vertical="center" wrapText="1"/>
    </xf>
    <xf numFmtId="0" fontId="61" fillId="8" borderId="201" xfId="0" applyFont="1" applyFill="1" applyBorder="1" applyAlignment="1">
      <alignment horizontal="center" vertical="center" wrapText="1"/>
    </xf>
    <xf numFmtId="0" fontId="61" fillId="8" borderId="211" xfId="0" applyFont="1" applyFill="1" applyBorder="1" applyAlignment="1">
      <alignment horizontal="center" vertical="center"/>
    </xf>
    <xf numFmtId="0" fontId="61" fillId="8" borderId="224" xfId="0" applyFont="1" applyFill="1" applyBorder="1" applyAlignment="1">
      <alignment horizontal="center" vertical="center"/>
    </xf>
    <xf numFmtId="0" fontId="61" fillId="8" borderId="214" xfId="0" applyFont="1" applyFill="1" applyBorder="1" applyAlignment="1">
      <alignment horizontal="center" vertical="center"/>
    </xf>
    <xf numFmtId="0" fontId="63" fillId="4" borderId="104" xfId="0" applyFont="1" applyFill="1" applyBorder="1" applyAlignment="1">
      <alignment horizontal="left"/>
    </xf>
    <xf numFmtId="0" fontId="63" fillId="4" borderId="0" xfId="0" applyFont="1" applyFill="1" applyBorder="1" applyAlignment="1">
      <alignment horizontal="left"/>
    </xf>
    <xf numFmtId="0" fontId="64" fillId="2" borderId="72" xfId="0" applyFont="1" applyFill="1" applyBorder="1" applyAlignment="1">
      <alignment horizontal="left"/>
    </xf>
    <xf numFmtId="0" fontId="64" fillId="2" borderId="73" xfId="0" applyFont="1" applyFill="1" applyBorder="1" applyAlignment="1">
      <alignment horizontal="left"/>
    </xf>
    <xf numFmtId="0" fontId="64" fillId="2" borderId="78" xfId="0" applyFont="1" applyFill="1" applyBorder="1" applyAlignment="1">
      <alignment horizontal="left"/>
    </xf>
    <xf numFmtId="0" fontId="64" fillId="2" borderId="76" xfId="0" applyFont="1" applyFill="1" applyBorder="1" applyAlignment="1">
      <alignment horizontal="left"/>
    </xf>
    <xf numFmtId="0" fontId="64" fillId="2" borderId="77" xfId="0" applyFont="1" applyFill="1" applyBorder="1" applyAlignment="1">
      <alignment horizontal="left"/>
    </xf>
    <xf numFmtId="0" fontId="64" fillId="2" borderId="80" xfId="0" applyFont="1" applyFill="1" applyBorder="1" applyAlignment="1">
      <alignment horizontal="left"/>
    </xf>
    <xf numFmtId="0" fontId="64" fillId="2" borderId="74" xfId="0" applyFont="1" applyFill="1" applyBorder="1" applyAlignment="1">
      <alignment horizontal="left"/>
    </xf>
    <xf numFmtId="0" fontId="64" fillId="2" borderId="75" xfId="0" applyFont="1" applyFill="1" applyBorder="1" applyAlignment="1">
      <alignment horizontal="left"/>
    </xf>
    <xf numFmtId="0" fontId="64" fillId="2" borderId="79" xfId="0" applyFont="1" applyFill="1" applyBorder="1" applyAlignment="1">
      <alignment horizontal="left"/>
    </xf>
    <xf numFmtId="0" fontId="61" fillId="9" borderId="205" xfId="0" applyFont="1" applyFill="1" applyBorder="1" applyAlignment="1">
      <alignment horizontal="center" vertical="center"/>
    </xf>
    <xf numFmtId="0" fontId="61" fillId="9" borderId="206" xfId="0" applyFont="1" applyFill="1" applyBorder="1" applyAlignment="1">
      <alignment horizontal="center" vertical="center"/>
    </xf>
    <xf numFmtId="0" fontId="61" fillId="9" borderId="207" xfId="0" applyFont="1" applyFill="1" applyBorder="1" applyAlignment="1">
      <alignment horizontal="center" vertical="center"/>
    </xf>
    <xf numFmtId="0" fontId="61" fillId="8" borderId="157" xfId="0" applyFont="1" applyFill="1" applyBorder="1" applyAlignment="1">
      <alignment horizontal="left" vertical="center"/>
    </xf>
    <xf numFmtId="0" fontId="61" fillId="8" borderId="158" xfId="0" applyFont="1" applyFill="1" applyBorder="1" applyAlignment="1">
      <alignment horizontal="left" vertical="center"/>
    </xf>
    <xf numFmtId="0" fontId="61" fillId="9" borderId="197" xfId="0" applyFont="1" applyFill="1" applyBorder="1" applyAlignment="1">
      <alignment horizontal="center" vertical="center"/>
    </xf>
    <xf numFmtId="0" fontId="61" fillId="9" borderId="200" xfId="0" applyFont="1" applyFill="1" applyBorder="1" applyAlignment="1">
      <alignment horizontal="center" vertical="center"/>
    </xf>
    <xf numFmtId="0" fontId="40" fillId="2" borderId="0" xfId="0" applyFont="1" applyFill="1" applyBorder="1" applyAlignment="1">
      <alignment horizontal="center" vertical="center" wrapText="1"/>
    </xf>
    <xf numFmtId="0" fontId="40" fillId="2" borderId="0" xfId="0" applyFont="1" applyFill="1" applyAlignment="1">
      <alignment horizontal="center" vertical="center" wrapText="1"/>
    </xf>
    <xf numFmtId="0" fontId="64" fillId="2" borderId="62" xfId="0" applyFont="1" applyFill="1" applyBorder="1" applyAlignment="1">
      <alignment horizontal="left"/>
    </xf>
    <xf numFmtId="0" fontId="64" fillId="2" borderId="89" xfId="0" applyFont="1" applyFill="1" applyBorder="1" applyAlignment="1">
      <alignment horizontal="left"/>
    </xf>
    <xf numFmtId="0" fontId="64" fillId="2" borderId="51" xfId="0" applyFont="1" applyFill="1" applyBorder="1" applyAlignment="1"/>
    <xf numFmtId="0" fontId="64" fillId="2" borderId="89" xfId="0" applyFont="1" applyFill="1" applyBorder="1" applyAlignment="1"/>
    <xf numFmtId="0" fontId="61" fillId="8" borderId="23" xfId="0" applyFont="1" applyFill="1" applyBorder="1" applyAlignment="1">
      <alignment horizontal="left" vertical="center"/>
    </xf>
    <xf numFmtId="0" fontId="61" fillId="8" borderId="24" xfId="0" applyFont="1" applyFill="1" applyBorder="1" applyAlignment="1">
      <alignment horizontal="left" vertical="center"/>
    </xf>
    <xf numFmtId="0" fontId="63" fillId="4" borderId="23" xfId="0" applyFont="1" applyFill="1" applyBorder="1" applyAlignment="1">
      <alignment horizontal="left"/>
    </xf>
    <xf numFmtId="0" fontId="64" fillId="2" borderId="51" xfId="0" applyFont="1" applyFill="1" applyBorder="1" applyAlignment="1">
      <alignment horizontal="left"/>
    </xf>
    <xf numFmtId="0" fontId="61" fillId="8" borderId="208" xfId="0" applyFont="1" applyFill="1" applyBorder="1" applyAlignment="1">
      <alignment horizontal="left" vertical="center"/>
    </xf>
    <xf numFmtId="0" fontId="61" fillId="8" borderId="191" xfId="0" applyFont="1" applyFill="1" applyBorder="1" applyAlignment="1">
      <alignment horizontal="left" vertical="center"/>
    </xf>
    <xf numFmtId="0" fontId="79" fillId="0" borderId="0" xfId="0" applyFont="1" applyAlignment="1">
      <alignment horizontal="center"/>
    </xf>
    <xf numFmtId="0" fontId="18" fillId="8" borderId="7" xfId="0" applyFont="1" applyFill="1" applyBorder="1" applyAlignment="1">
      <alignment horizontal="center" vertical="center"/>
    </xf>
    <xf numFmtId="0" fontId="19" fillId="8" borderId="7" xfId="0" applyFont="1" applyFill="1" applyBorder="1" applyAlignment="1">
      <alignment horizontal="center" vertical="center"/>
    </xf>
    <xf numFmtId="0" fontId="51" fillId="0" borderId="5" xfId="0" applyFont="1" applyBorder="1" applyAlignment="1">
      <alignment horizontal="center" wrapText="1"/>
    </xf>
    <xf numFmtId="0" fontId="51" fillId="0" borderId="0" xfId="0" applyFont="1" applyAlignment="1">
      <alignment horizontal="center"/>
    </xf>
    <xf numFmtId="0" fontId="53" fillId="0" borderId="0" xfId="0" applyFont="1" applyAlignment="1">
      <alignment horizontal="left"/>
    </xf>
    <xf numFmtId="0" fontId="53" fillId="0" borderId="0" xfId="0" applyFont="1" applyAlignment="1">
      <alignment horizontal="left" wrapText="1"/>
    </xf>
    <xf numFmtId="0" fontId="56" fillId="0" borderId="0" xfId="0" applyFont="1" applyAlignment="1">
      <alignment horizontal="left" vertical="center" wrapText="1"/>
    </xf>
    <xf numFmtId="0" fontId="56" fillId="0" borderId="0" xfId="0" applyFont="1" applyAlignment="1">
      <alignment horizontal="left" wrapText="1"/>
    </xf>
    <xf numFmtId="0" fontId="78" fillId="9" borderId="15" xfId="2" applyFont="1" applyFill="1" applyBorder="1" applyAlignment="1">
      <alignment horizontal="center" vertical="center" wrapText="1"/>
    </xf>
    <xf numFmtId="0" fontId="78" fillId="9" borderId="16" xfId="2" applyFont="1" applyFill="1" applyBorder="1" applyAlignment="1">
      <alignment horizontal="center" vertical="center" wrapText="1"/>
    </xf>
    <xf numFmtId="0" fontId="78" fillId="9" borderId="17" xfId="2" applyFont="1" applyFill="1" applyBorder="1" applyAlignment="1">
      <alignment horizontal="center" vertical="center" wrapText="1"/>
    </xf>
    <xf numFmtId="0" fontId="67" fillId="2" borderId="0" xfId="0" applyFont="1" applyFill="1" applyAlignment="1">
      <alignment wrapText="1"/>
    </xf>
    <xf numFmtId="0" fontId="64" fillId="2" borderId="61" xfId="0" applyFont="1" applyFill="1" applyBorder="1" applyAlignment="1">
      <alignment horizontal="left"/>
    </xf>
    <xf numFmtId="0" fontId="64" fillId="2" borderId="33" xfId="0" applyFont="1" applyFill="1" applyBorder="1" applyAlignment="1">
      <alignment horizontal="left" wrapText="1"/>
    </xf>
    <xf numFmtId="0" fontId="64" fillId="2" borderId="34" xfId="0" applyFont="1" applyFill="1" applyBorder="1" applyAlignment="1">
      <alignment horizontal="left" wrapText="1"/>
    </xf>
    <xf numFmtId="0" fontId="64" fillId="2" borderId="61" xfId="0" applyFont="1" applyFill="1" applyBorder="1" applyAlignment="1">
      <alignment horizontal="left" wrapText="1"/>
    </xf>
    <xf numFmtId="0" fontId="64" fillId="2" borderId="122" xfId="0" applyFont="1" applyFill="1" applyBorder="1" applyAlignment="1">
      <alignment horizontal="left"/>
    </xf>
    <xf numFmtId="0" fontId="64" fillId="2" borderId="58" xfId="0" applyFont="1" applyFill="1" applyBorder="1" applyAlignment="1">
      <alignment horizontal="left"/>
    </xf>
    <xf numFmtId="0" fontId="64" fillId="2" borderId="124" xfId="0" applyFont="1" applyFill="1" applyBorder="1" applyAlignment="1">
      <alignment horizontal="left"/>
    </xf>
    <xf numFmtId="0" fontId="64" fillId="2" borderId="109" xfId="0" applyFont="1" applyFill="1" applyBorder="1" applyAlignment="1">
      <alignment horizontal="left"/>
    </xf>
    <xf numFmtId="0" fontId="64" fillId="2" borderId="110" xfId="0" applyFont="1" applyFill="1" applyBorder="1" applyAlignment="1">
      <alignment horizontal="left"/>
    </xf>
    <xf numFmtId="0" fontId="64" fillId="2" borderId="111" xfId="0" applyFont="1" applyFill="1" applyBorder="1" applyAlignment="1">
      <alignment horizontal="left"/>
    </xf>
    <xf numFmtId="0" fontId="64" fillId="2" borderId="37" xfId="0" applyFont="1" applyFill="1" applyBorder="1" applyAlignment="1">
      <alignment horizontal="left"/>
    </xf>
    <xf numFmtId="0" fontId="75" fillId="9" borderId="9" xfId="2" quotePrefix="1" applyFont="1" applyFill="1" applyBorder="1" applyAlignment="1">
      <alignment horizontal="center" vertical="center" wrapText="1"/>
    </xf>
    <xf numFmtId="0" fontId="75" fillId="9" borderId="10" xfId="2" quotePrefix="1" applyFont="1" applyFill="1" applyBorder="1" applyAlignment="1">
      <alignment horizontal="center" vertical="center" wrapText="1"/>
    </xf>
    <xf numFmtId="0" fontId="75" fillId="9" borderId="11" xfId="2" quotePrefix="1" applyFont="1" applyFill="1" applyBorder="1" applyAlignment="1">
      <alignment horizontal="center" vertical="center" wrapText="1"/>
    </xf>
    <xf numFmtId="0" fontId="75" fillId="9" borderId="12" xfId="2" quotePrefix="1" applyFont="1" applyFill="1" applyBorder="1" applyAlignment="1">
      <alignment horizontal="center" vertical="center" wrapText="1"/>
    </xf>
    <xf numFmtId="0" fontId="75" fillId="9" borderId="13" xfId="2" quotePrefix="1" applyFont="1" applyFill="1" applyBorder="1" applyAlignment="1">
      <alignment horizontal="center" vertical="center" wrapText="1"/>
    </xf>
    <xf numFmtId="0" fontId="75" fillId="9" borderId="14" xfId="2" quotePrefix="1" applyFont="1" applyFill="1" applyBorder="1" applyAlignment="1">
      <alignment horizontal="center" vertical="center" wrapText="1"/>
    </xf>
    <xf numFmtId="0" fontId="64" fillId="2" borderId="31" xfId="0" applyFont="1" applyFill="1" applyBorder="1" applyAlignment="1">
      <alignment horizontal="left"/>
    </xf>
    <xf numFmtId="0" fontId="64" fillId="2" borderId="56" xfId="0" applyFont="1" applyFill="1" applyBorder="1" applyAlignment="1">
      <alignment horizontal="left"/>
    </xf>
    <xf numFmtId="0" fontId="64" fillId="2" borderId="57" xfId="0" applyFont="1" applyFill="1" applyBorder="1" applyAlignment="1">
      <alignment horizontal="left"/>
    </xf>
    <xf numFmtId="0" fontId="23" fillId="8" borderId="23" xfId="0" applyFont="1" applyFill="1" applyBorder="1" applyAlignment="1">
      <alignment horizontal="right"/>
    </xf>
    <xf numFmtId="0" fontId="23" fillId="8" borderId="24" xfId="0" applyFont="1" applyFill="1" applyBorder="1" applyAlignment="1">
      <alignment horizontal="right"/>
    </xf>
    <xf numFmtId="0" fontId="23" fillId="8" borderId="30" xfId="0" applyFont="1" applyFill="1" applyBorder="1" applyAlignment="1">
      <alignment horizontal="right"/>
    </xf>
    <xf numFmtId="0" fontId="65" fillId="2" borderId="40" xfId="0" applyFont="1" applyFill="1" applyBorder="1" applyAlignment="1">
      <alignment horizontal="center"/>
    </xf>
    <xf numFmtId="0" fontId="65" fillId="2" borderId="41" xfId="0" applyFont="1" applyFill="1" applyBorder="1" applyAlignment="1">
      <alignment horizontal="center"/>
    </xf>
    <xf numFmtId="0" fontId="23" fillId="9" borderId="23" xfId="0" applyFont="1" applyFill="1" applyBorder="1" applyAlignment="1">
      <alignment horizontal="left" vertical="center"/>
    </xf>
    <xf numFmtId="0" fontId="23" fillId="9" borderId="24" xfId="0" applyFont="1" applyFill="1" applyBorder="1" applyAlignment="1">
      <alignment horizontal="left" vertical="center"/>
    </xf>
    <xf numFmtId="0" fontId="23" fillId="9" borderId="30" xfId="0" applyFont="1" applyFill="1" applyBorder="1" applyAlignment="1">
      <alignment horizontal="left" vertical="center"/>
    </xf>
    <xf numFmtId="0" fontId="14" fillId="9" borderId="23" xfId="0" applyFont="1" applyFill="1" applyBorder="1" applyAlignment="1">
      <alignment horizontal="left"/>
    </xf>
    <xf numFmtId="0" fontId="14" fillId="9" borderId="24" xfId="0" applyFont="1" applyFill="1" applyBorder="1" applyAlignment="1">
      <alignment horizontal="left"/>
    </xf>
    <xf numFmtId="0" fontId="14" fillId="9" borderId="30" xfId="0" applyFont="1" applyFill="1" applyBorder="1" applyAlignment="1">
      <alignment horizontal="left"/>
    </xf>
    <xf numFmtId="0" fontId="20" fillId="2" borderId="0" xfId="0" applyFont="1" applyFill="1" applyAlignment="1">
      <alignment horizontal="center"/>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2" borderId="0" xfId="0" applyFont="1" applyFill="1" applyAlignment="1">
      <alignment horizontal="left" wrapText="1"/>
    </xf>
    <xf numFmtId="0" fontId="65" fillId="2" borderId="0" xfId="0" applyFont="1" applyFill="1" applyAlignment="1">
      <alignment horizontal="left"/>
    </xf>
    <xf numFmtId="0" fontId="65" fillId="2" borderId="23" xfId="0" applyFont="1" applyFill="1" applyBorder="1" applyAlignment="1">
      <alignment horizontal="center"/>
    </xf>
    <xf numFmtId="0" fontId="65" fillId="2" borderId="24" xfId="0" applyFont="1" applyFill="1" applyBorder="1" applyAlignment="1">
      <alignment horizontal="center"/>
    </xf>
    <xf numFmtId="0" fontId="65" fillId="2" borderId="30" xfId="0" applyFont="1" applyFill="1" applyBorder="1" applyAlignment="1">
      <alignment horizontal="center"/>
    </xf>
    <xf numFmtId="0" fontId="23" fillId="9" borderId="1" xfId="0" applyFont="1" applyFill="1" applyBorder="1" applyAlignment="1">
      <alignment horizontal="center" vertical="center" wrapText="1"/>
    </xf>
    <xf numFmtId="0" fontId="23" fillId="9" borderId="2"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3" fillId="9" borderId="0" xfId="0" applyFont="1" applyFill="1" applyBorder="1" applyAlignment="1">
      <alignment horizontal="center" vertical="center" wrapText="1"/>
    </xf>
    <xf numFmtId="0" fontId="23" fillId="9" borderId="6" xfId="0" applyFont="1" applyFill="1" applyBorder="1" applyAlignment="1">
      <alignment horizontal="center" vertical="center" wrapText="1"/>
    </xf>
    <xf numFmtId="0" fontId="23" fillId="9" borderId="7" xfId="0" applyFont="1" applyFill="1" applyBorder="1" applyAlignment="1">
      <alignment horizontal="center" vertical="center" wrapText="1"/>
    </xf>
    <xf numFmtId="0" fontId="23" fillId="8" borderId="132" xfId="0" applyFont="1" applyFill="1" applyBorder="1"/>
    <xf numFmtId="0" fontId="23" fillId="8" borderId="106" xfId="0" applyFont="1" applyFill="1" applyBorder="1"/>
    <xf numFmtId="0" fontId="23" fillId="8" borderId="133" xfId="0" applyFont="1" applyFill="1" applyBorder="1"/>
    <xf numFmtId="0" fontId="23" fillId="8" borderId="73" xfId="0" applyFont="1" applyFill="1" applyBorder="1" applyAlignment="1">
      <alignment horizontal="left"/>
    </xf>
    <xf numFmtId="0" fontId="23" fillId="8" borderId="52" xfId="0" applyFont="1" applyFill="1" applyBorder="1" applyAlignment="1">
      <alignment horizontal="left"/>
    </xf>
    <xf numFmtId="0" fontId="64" fillId="2" borderId="135" xfId="0" applyFont="1" applyFill="1" applyBorder="1"/>
    <xf numFmtId="0" fontId="64" fillId="2" borderId="107" xfId="0" applyFont="1" applyFill="1" applyBorder="1"/>
    <xf numFmtId="0" fontId="64" fillId="2" borderId="136" xfId="0" applyFont="1" applyFill="1" applyBorder="1"/>
    <xf numFmtId="0" fontId="64" fillId="2" borderId="54" xfId="0" applyFont="1" applyFill="1" applyBorder="1" applyAlignment="1">
      <alignment horizontal="left"/>
    </xf>
    <xf numFmtId="0" fontId="23" fillId="8" borderId="120" xfId="0" applyFont="1" applyFill="1" applyBorder="1" applyAlignment="1">
      <alignment horizontal="left" vertical="center"/>
    </xf>
    <xf numFmtId="0" fontId="64" fillId="2" borderId="138" xfId="0" applyFont="1" applyFill="1" applyBorder="1"/>
    <xf numFmtId="0" fontId="64" fillId="2" borderId="108" xfId="0" applyFont="1" applyFill="1" applyBorder="1"/>
    <xf numFmtId="0" fontId="64" fillId="2" borderId="139" xfId="0" applyFont="1" applyFill="1" applyBorder="1"/>
    <xf numFmtId="0" fontId="18" fillId="8" borderId="0" xfId="0" applyFont="1" applyFill="1" applyAlignment="1">
      <alignment horizontal="center"/>
    </xf>
    <xf numFmtId="0" fontId="18" fillId="8" borderId="13" xfId="0" applyFont="1" applyFill="1" applyBorder="1" applyAlignment="1">
      <alignment horizontal="center"/>
    </xf>
    <xf numFmtId="0" fontId="72" fillId="2" borderId="0" xfId="0" applyFont="1" applyFill="1" applyAlignment="1">
      <alignment horizontal="left" vertical="center" wrapText="1"/>
    </xf>
    <xf numFmtId="0" fontId="72" fillId="2" borderId="0" xfId="0" applyFont="1" applyFill="1" applyAlignment="1">
      <alignment horizontal="left" vertical="center"/>
    </xf>
    <xf numFmtId="0" fontId="63" fillId="4" borderId="85" xfId="0" applyFont="1" applyFill="1" applyBorder="1" applyAlignment="1">
      <alignment horizontal="left"/>
    </xf>
    <xf numFmtId="0" fontId="78" fillId="9" borderId="9" xfId="2" quotePrefix="1" applyFont="1" applyFill="1" applyBorder="1" applyAlignment="1">
      <alignment horizontal="center" vertical="center" wrapText="1"/>
    </xf>
    <xf numFmtId="0" fontId="78" fillId="9" borderId="10" xfId="2" quotePrefix="1" applyFont="1" applyFill="1" applyBorder="1" applyAlignment="1">
      <alignment horizontal="center" vertical="center" wrapText="1"/>
    </xf>
    <xf numFmtId="0" fontId="78" fillId="9" borderId="11" xfId="2" quotePrefix="1" applyFont="1" applyFill="1" applyBorder="1" applyAlignment="1">
      <alignment horizontal="center" vertical="center" wrapText="1"/>
    </xf>
    <xf numFmtId="0" fontId="78" fillId="9" borderId="12" xfId="2" quotePrefix="1" applyFont="1" applyFill="1" applyBorder="1" applyAlignment="1">
      <alignment horizontal="center" vertical="center" wrapText="1"/>
    </xf>
    <xf numFmtId="0" fontId="78" fillId="9" borderId="13" xfId="2" quotePrefix="1" applyFont="1" applyFill="1" applyBorder="1" applyAlignment="1">
      <alignment horizontal="center" vertical="center" wrapText="1"/>
    </xf>
    <xf numFmtId="0" fontId="78" fillId="9" borderId="14" xfId="2" quotePrefix="1" applyFont="1" applyFill="1" applyBorder="1" applyAlignment="1">
      <alignment horizontal="center" vertical="center" wrapText="1"/>
    </xf>
    <xf numFmtId="0" fontId="64" fillId="2" borderId="43" xfId="0" applyFont="1" applyFill="1" applyBorder="1" applyAlignment="1">
      <alignment horizontal="left"/>
    </xf>
    <xf numFmtId="0" fontId="61" fillId="8" borderId="212" xfId="0" applyFont="1" applyFill="1" applyBorder="1" applyAlignment="1">
      <alignment horizontal="left" vertical="center"/>
    </xf>
    <xf numFmtId="0" fontId="61" fillId="8" borderId="55" xfId="0" applyFont="1" applyFill="1" applyBorder="1" applyAlignment="1">
      <alignment horizontal="left" vertical="center"/>
    </xf>
    <xf numFmtId="0" fontId="63" fillId="4" borderId="208" xfId="0" applyFont="1" applyFill="1" applyBorder="1" applyAlignment="1">
      <alignment horizontal="left"/>
    </xf>
    <xf numFmtId="0" fontId="63" fillId="4" borderId="191" xfId="0" applyFont="1" applyFill="1" applyBorder="1" applyAlignment="1">
      <alignment horizontal="left"/>
    </xf>
    <xf numFmtId="0" fontId="64" fillId="4" borderId="191" xfId="0" applyFont="1" applyFill="1" applyBorder="1" applyAlignment="1">
      <alignment horizontal="center"/>
    </xf>
    <xf numFmtId="0" fontId="61" fillId="9" borderId="211" xfId="0" applyFont="1" applyFill="1" applyBorder="1" applyAlignment="1">
      <alignment horizontal="center" vertical="center"/>
    </xf>
    <xf numFmtId="0" fontId="61" fillId="8" borderId="3" xfId="0" applyFont="1" applyFill="1" applyBorder="1" applyAlignment="1">
      <alignment horizontal="center" vertical="center" wrapText="1"/>
    </xf>
    <xf numFmtId="0" fontId="61" fillId="8" borderId="8" xfId="0" applyFont="1" applyFill="1" applyBorder="1" applyAlignment="1">
      <alignment horizontal="center" vertical="center" wrapText="1"/>
    </xf>
    <xf numFmtId="0" fontId="61" fillId="8" borderId="2" xfId="0" applyFont="1" applyFill="1" applyBorder="1" applyAlignment="1">
      <alignment horizontal="center" vertical="center" wrapText="1"/>
    </xf>
    <xf numFmtId="0" fontId="61" fillId="8" borderId="7" xfId="0" applyFont="1" applyFill="1" applyBorder="1" applyAlignment="1">
      <alignment horizontal="center" vertical="center" wrapText="1"/>
    </xf>
    <xf numFmtId="0" fontId="61" fillId="8" borderId="1" xfId="0" applyFont="1" applyFill="1" applyBorder="1" applyAlignment="1">
      <alignment horizontal="center" vertical="center" wrapText="1"/>
    </xf>
    <xf numFmtId="0" fontId="61" fillId="8" borderId="4" xfId="0" applyFont="1" applyFill="1" applyBorder="1" applyAlignment="1">
      <alignment horizontal="center" vertical="center" wrapText="1"/>
    </xf>
    <xf numFmtId="0" fontId="61" fillId="8" borderId="6" xfId="0" applyFont="1" applyFill="1" applyBorder="1" applyAlignment="1">
      <alignment horizontal="center" vertical="center" wrapText="1"/>
    </xf>
    <xf numFmtId="0" fontId="64" fillId="2" borderId="29" xfId="0" applyFont="1" applyFill="1" applyBorder="1" applyAlignment="1">
      <alignment horizontal="left"/>
    </xf>
    <xf numFmtId="0" fontId="61" fillId="9" borderId="55" xfId="0" applyFont="1" applyFill="1" applyBorder="1" applyAlignment="1">
      <alignment horizontal="center" vertical="center"/>
    </xf>
    <xf numFmtId="0" fontId="61" fillId="9" borderId="213" xfId="0" applyFont="1" applyFill="1" applyBorder="1" applyAlignment="1">
      <alignment horizontal="center" vertical="center"/>
    </xf>
    <xf numFmtId="0" fontId="43" fillId="2" borderId="0" xfId="0" applyFont="1" applyFill="1" applyAlignment="1">
      <alignment horizontal="left" vertical="center" wrapText="1"/>
    </xf>
    <xf numFmtId="0" fontId="43" fillId="2" borderId="0" xfId="0" applyFont="1" applyFill="1" applyAlignment="1">
      <alignment horizontal="left" vertical="center"/>
    </xf>
    <xf numFmtId="0" fontId="23" fillId="9" borderId="197" xfId="0" applyFont="1" applyFill="1" applyBorder="1" applyAlignment="1">
      <alignment horizontal="center" vertical="center" wrapText="1"/>
    </xf>
    <xf numFmtId="0" fontId="23" fillId="9" borderId="200" xfId="0" applyFont="1" applyFill="1" applyBorder="1" applyAlignment="1">
      <alignment horizontal="center" vertical="center" wrapText="1"/>
    </xf>
    <xf numFmtId="0" fontId="23" fillId="9" borderId="211" xfId="0" applyFont="1" applyFill="1" applyBorder="1" applyAlignment="1">
      <alignment horizontal="center" vertical="center" wrapText="1"/>
    </xf>
    <xf numFmtId="0" fontId="23" fillId="9" borderId="223" xfId="0" applyFont="1" applyFill="1" applyBorder="1" applyAlignment="1">
      <alignment horizontal="center" vertical="center" wrapText="1"/>
    </xf>
    <xf numFmtId="0" fontId="23" fillId="9" borderId="224" xfId="0" applyFont="1" applyFill="1" applyBorder="1" applyAlignment="1">
      <alignment horizontal="center" vertical="center" wrapText="1"/>
    </xf>
    <xf numFmtId="0" fontId="23" fillId="9" borderId="225" xfId="0" applyFont="1" applyFill="1" applyBorder="1" applyAlignment="1">
      <alignment horizontal="center" vertical="center" wrapText="1"/>
    </xf>
    <xf numFmtId="0" fontId="23" fillId="9" borderId="201" xfId="0" applyFont="1" applyFill="1" applyBorder="1" applyAlignment="1">
      <alignment horizontal="center" vertical="center" wrapText="1"/>
    </xf>
    <xf numFmtId="0" fontId="23" fillId="9" borderId="214" xfId="0" applyFont="1" applyFill="1" applyBorder="1" applyAlignment="1">
      <alignment horizontal="center" vertical="center" wrapText="1"/>
    </xf>
    <xf numFmtId="0" fontId="79" fillId="0" borderId="0" xfId="0" applyFont="1" applyAlignment="1">
      <alignment horizontal="center" vertical="center"/>
    </xf>
    <xf numFmtId="0" fontId="46" fillId="2" borderId="61" xfId="0" applyFont="1" applyFill="1" applyBorder="1" applyAlignment="1">
      <alignment horizontal="left"/>
    </xf>
    <xf numFmtId="0" fontId="46" fillId="2" borderId="62" xfId="0" applyFont="1" applyFill="1" applyBorder="1" applyAlignment="1">
      <alignment horizontal="left"/>
    </xf>
    <xf numFmtId="0" fontId="46" fillId="2" borderId="41" xfId="0" applyFont="1" applyFill="1" applyBorder="1" applyAlignment="1">
      <alignment horizontal="left"/>
    </xf>
    <xf numFmtId="0" fontId="46" fillId="2" borderId="51" xfId="0" applyFont="1" applyFill="1" applyBorder="1" applyAlignment="1">
      <alignment horizontal="left"/>
    </xf>
    <xf numFmtId="0" fontId="46" fillId="2" borderId="35" xfId="0" applyFont="1" applyFill="1" applyBorder="1" applyAlignment="1">
      <alignment horizontal="left"/>
    </xf>
    <xf numFmtId="0" fontId="40" fillId="2" borderId="0" xfId="0" applyFont="1" applyFill="1" applyAlignment="1">
      <alignment vertical="center" wrapText="1"/>
    </xf>
    <xf numFmtId="0" fontId="61" fillId="9" borderId="212" xfId="0" applyFont="1" applyFill="1" applyBorder="1" applyAlignment="1">
      <alignment horizontal="center" vertical="center"/>
    </xf>
    <xf numFmtId="0" fontId="46" fillId="2" borderId="46" xfId="0" applyFont="1" applyFill="1" applyBorder="1" applyAlignment="1">
      <alignment horizontal="left"/>
    </xf>
    <xf numFmtId="0" fontId="46" fillId="2" borderId="103" xfId="0" applyFont="1" applyFill="1" applyBorder="1" applyAlignment="1">
      <alignment horizontal="left"/>
    </xf>
    <xf numFmtId="0" fontId="46" fillId="2" borderId="33" xfId="0" applyFont="1" applyFill="1" applyBorder="1" applyAlignment="1">
      <alignment horizontal="left" wrapText="1"/>
    </xf>
    <xf numFmtId="0" fontId="46" fillId="2" borderId="34" xfId="0" applyFont="1" applyFill="1" applyBorder="1" applyAlignment="1">
      <alignment horizontal="left" wrapText="1"/>
    </xf>
    <xf numFmtId="0" fontId="46" fillId="2" borderId="61" xfId="0" applyFont="1" applyFill="1" applyBorder="1" applyAlignment="1">
      <alignment horizontal="left" wrapText="1"/>
    </xf>
    <xf numFmtId="0" fontId="51" fillId="4" borderId="23" xfId="0" applyFont="1" applyFill="1" applyBorder="1" applyAlignment="1">
      <alignment horizontal="left"/>
    </xf>
    <xf numFmtId="0" fontId="51" fillId="4" borderId="24" xfId="0" applyFont="1" applyFill="1" applyBorder="1" applyAlignment="1">
      <alignment horizontal="left"/>
    </xf>
    <xf numFmtId="0" fontId="46" fillId="2" borderId="89" xfId="0" applyFont="1" applyFill="1" applyBorder="1" applyAlignment="1">
      <alignment horizontal="left"/>
    </xf>
    <xf numFmtId="0" fontId="46" fillId="2" borderId="96" xfId="0" applyFont="1" applyFill="1" applyBorder="1" applyAlignment="1">
      <alignment horizontal="left"/>
    </xf>
    <xf numFmtId="0" fontId="51" fillId="4" borderId="208" xfId="0" applyFont="1" applyFill="1" applyBorder="1" applyAlignment="1">
      <alignment horizontal="left"/>
    </xf>
    <xf numFmtId="0" fontId="51" fillId="4" borderId="191" xfId="0" applyFont="1" applyFill="1" applyBorder="1" applyAlignment="1">
      <alignment horizontal="left"/>
    </xf>
    <xf numFmtId="0" fontId="46" fillId="2" borderId="122" xfId="0" applyFont="1" applyFill="1" applyBorder="1" applyAlignment="1">
      <alignment horizontal="left"/>
    </xf>
    <xf numFmtId="0" fontId="46" fillId="2" borderId="123" xfId="0" applyFont="1" applyFill="1" applyBorder="1" applyAlignment="1">
      <alignment horizontal="left"/>
    </xf>
    <xf numFmtId="0" fontId="46" fillId="2" borderId="124" xfId="0" applyFont="1" applyFill="1" applyBorder="1" applyAlignment="1">
      <alignment horizontal="left"/>
    </xf>
    <xf numFmtId="0" fontId="46" fillId="2" borderId="109" xfId="0" applyFont="1" applyFill="1" applyBorder="1" applyAlignment="1">
      <alignment horizontal="left"/>
    </xf>
    <xf numFmtId="0" fontId="46" fillId="2" borderId="110" xfId="0" applyFont="1" applyFill="1" applyBorder="1" applyAlignment="1">
      <alignment horizontal="left"/>
    </xf>
    <xf numFmtId="0" fontId="46" fillId="2" borderId="111" xfId="0" applyFont="1" applyFill="1" applyBorder="1" applyAlignment="1">
      <alignment horizontal="left"/>
    </xf>
    <xf numFmtId="0" fontId="46" fillId="2" borderId="37" xfId="0" applyFont="1" applyFill="1" applyBorder="1" applyAlignment="1">
      <alignment horizontal="left"/>
    </xf>
    <xf numFmtId="0" fontId="46" fillId="4" borderId="191" xfId="0" applyFont="1" applyFill="1" applyBorder="1" applyAlignment="1">
      <alignment horizontal="center"/>
    </xf>
    <xf numFmtId="0" fontId="46" fillId="2" borderId="31" xfId="0" applyFont="1" applyFill="1" applyBorder="1" applyAlignment="1">
      <alignment horizontal="left"/>
    </xf>
    <xf numFmtId="0" fontId="46" fillId="2" borderId="56" xfId="0" applyFont="1" applyFill="1" applyBorder="1" applyAlignment="1">
      <alignment horizontal="left"/>
    </xf>
    <xf numFmtId="0" fontId="46" fillId="4" borderId="24" xfId="0" applyFont="1" applyFill="1" applyBorder="1" applyAlignment="1">
      <alignment horizontal="center"/>
    </xf>
    <xf numFmtId="0" fontId="73" fillId="2" borderId="40" xfId="2" applyFont="1" applyFill="1" applyBorder="1" applyAlignment="1">
      <alignment horizontal="center"/>
    </xf>
    <xf numFmtId="0" fontId="23" fillId="8" borderId="157" xfId="0" applyFont="1" applyFill="1" applyBorder="1"/>
    <xf numFmtId="0" fontId="23" fillId="8" borderId="158" xfId="0" applyFont="1" applyFill="1" applyBorder="1"/>
    <xf numFmtId="0" fontId="23" fillId="8" borderId="159" xfId="0" applyFont="1" applyFill="1" applyBorder="1"/>
    <xf numFmtId="0" fontId="23" fillId="8" borderId="158" xfId="0" applyFont="1" applyFill="1" applyBorder="1" applyAlignment="1">
      <alignment horizontal="left"/>
    </xf>
    <xf numFmtId="0" fontId="23" fillId="8" borderId="159" xfId="0" applyFont="1" applyFill="1" applyBorder="1" applyAlignment="1">
      <alignment horizontal="left"/>
    </xf>
    <xf numFmtId="0" fontId="64" fillId="2" borderId="216" xfId="0" applyFont="1" applyFill="1" applyBorder="1"/>
    <xf numFmtId="0" fontId="64" fillId="2" borderId="120" xfId="0" applyFont="1" applyFill="1" applyBorder="1"/>
    <xf numFmtId="0" fontId="64" fillId="2" borderId="217" xfId="0" applyFont="1" applyFill="1" applyBorder="1"/>
    <xf numFmtId="0" fontId="64" fillId="2" borderId="219" xfId="0" applyFont="1" applyFill="1" applyBorder="1" applyAlignment="1">
      <alignment horizontal="left"/>
    </xf>
    <xf numFmtId="0" fontId="64" fillId="2" borderId="220" xfId="0" applyFont="1" applyFill="1" applyBorder="1" applyAlignment="1">
      <alignment horizontal="left"/>
    </xf>
    <xf numFmtId="0" fontId="23" fillId="8" borderId="197" xfId="0" applyFont="1" applyFill="1" applyBorder="1" applyAlignment="1">
      <alignment horizontal="left" vertical="center"/>
    </xf>
    <xf numFmtId="0" fontId="23" fillId="8" borderId="200" xfId="0" applyFont="1" applyFill="1" applyBorder="1" applyAlignment="1">
      <alignment horizontal="left" vertical="center"/>
    </xf>
    <xf numFmtId="0" fontId="23" fillId="8" borderId="211" xfId="0" applyFont="1" applyFill="1" applyBorder="1" applyAlignment="1">
      <alignment horizontal="left" vertical="center"/>
    </xf>
    <xf numFmtId="14" fontId="0" fillId="7" borderId="1" xfId="0" applyNumberFormat="1" applyFont="1" applyFill="1" applyBorder="1" applyAlignment="1">
      <alignment horizontal="center" wrapText="1"/>
    </xf>
    <xf numFmtId="14" fontId="0" fillId="7" borderId="2" xfId="0" applyNumberFormat="1" applyFont="1" applyFill="1" applyBorder="1" applyAlignment="1">
      <alignment horizontal="center" wrapText="1"/>
    </xf>
    <xf numFmtId="14" fontId="0" fillId="7" borderId="3" xfId="0" applyNumberFormat="1" applyFont="1" applyFill="1" applyBorder="1" applyAlignment="1">
      <alignment horizontal="center" wrapText="1"/>
    </xf>
    <xf numFmtId="14" fontId="0" fillId="7" borderId="6" xfId="0" applyNumberFormat="1" applyFont="1" applyFill="1" applyBorder="1" applyAlignment="1">
      <alignment horizontal="center" wrapText="1"/>
    </xf>
    <xf numFmtId="14" fontId="0" fillId="7" borderId="7" xfId="0" applyNumberFormat="1" applyFont="1" applyFill="1" applyBorder="1" applyAlignment="1">
      <alignment horizontal="center" wrapText="1"/>
    </xf>
    <xf numFmtId="14" fontId="0" fillId="7" borderId="8" xfId="0" applyNumberFormat="1" applyFont="1" applyFill="1" applyBorder="1" applyAlignment="1">
      <alignment horizontal="center" wrapText="1"/>
    </xf>
    <xf numFmtId="0" fontId="0" fillId="7" borderId="1" xfId="0" applyFont="1" applyFill="1" applyBorder="1" applyAlignment="1">
      <alignment horizontal="center" wrapText="1"/>
    </xf>
    <xf numFmtId="0" fontId="0" fillId="7" borderId="2" xfId="0" applyFont="1" applyFill="1" applyBorder="1" applyAlignment="1">
      <alignment horizontal="center" wrapText="1"/>
    </xf>
    <xf numFmtId="0" fontId="0" fillId="7" borderId="3" xfId="0" applyFont="1" applyFill="1" applyBorder="1" applyAlignment="1">
      <alignment horizontal="center" wrapText="1"/>
    </xf>
    <xf numFmtId="0" fontId="0" fillId="7" borderId="6" xfId="0" applyFont="1" applyFill="1" applyBorder="1" applyAlignment="1">
      <alignment horizontal="center" wrapText="1"/>
    </xf>
    <xf numFmtId="0" fontId="0" fillId="7" borderId="7" xfId="0" applyFont="1" applyFill="1" applyBorder="1" applyAlignment="1">
      <alignment horizontal="center" wrapText="1"/>
    </xf>
    <xf numFmtId="0" fontId="0" fillId="7" borderId="8" xfId="0" applyFont="1" applyFill="1" applyBorder="1" applyAlignment="1">
      <alignment horizontal="center" wrapText="1"/>
    </xf>
    <xf numFmtId="14" fontId="0" fillId="7" borderId="1" xfId="0" applyNumberFormat="1" applyFill="1" applyBorder="1" applyAlignment="1">
      <alignment horizontal="center" wrapText="1"/>
    </xf>
    <xf numFmtId="14" fontId="0" fillId="7" borderId="2" xfId="0" applyNumberFormat="1" applyFill="1" applyBorder="1" applyAlignment="1">
      <alignment horizontal="center" wrapText="1"/>
    </xf>
    <xf numFmtId="14" fontId="0" fillId="7" borderId="3" xfId="0" applyNumberFormat="1" applyFill="1" applyBorder="1" applyAlignment="1">
      <alignment horizontal="center" wrapText="1"/>
    </xf>
    <xf numFmtId="14" fontId="0" fillId="7" borderId="6" xfId="0" applyNumberFormat="1" applyFill="1" applyBorder="1" applyAlignment="1">
      <alignment horizontal="center" wrapText="1"/>
    </xf>
    <xf numFmtId="14" fontId="0" fillId="7" borderId="7" xfId="0" applyNumberFormat="1" applyFill="1" applyBorder="1" applyAlignment="1">
      <alignment horizontal="center" wrapText="1"/>
    </xf>
    <xf numFmtId="14" fontId="0" fillId="7" borderId="8" xfId="0" applyNumberFormat="1" applyFill="1" applyBorder="1" applyAlignment="1">
      <alignment horizontal="center" wrapText="1"/>
    </xf>
    <xf numFmtId="0" fontId="0" fillId="7" borderId="1" xfId="0" applyFill="1" applyBorder="1" applyAlignment="1">
      <alignment horizontal="center" wrapText="1"/>
    </xf>
    <xf numFmtId="0" fontId="0" fillId="7" borderId="2" xfId="0" applyFill="1" applyBorder="1" applyAlignment="1">
      <alignment horizontal="center" wrapText="1"/>
    </xf>
    <xf numFmtId="0" fontId="0" fillId="7" borderId="3" xfId="0" applyFill="1" applyBorder="1" applyAlignment="1">
      <alignment horizontal="center" wrapText="1"/>
    </xf>
    <xf numFmtId="0" fontId="0" fillId="7" borderId="6" xfId="0" applyFill="1" applyBorder="1" applyAlignment="1">
      <alignment horizontal="center" wrapText="1"/>
    </xf>
    <xf numFmtId="0" fontId="0" fillId="7" borderId="7" xfId="0" applyFill="1" applyBorder="1" applyAlignment="1">
      <alignment horizontal="center" wrapText="1"/>
    </xf>
    <xf numFmtId="0" fontId="0" fillId="7" borderId="8" xfId="0" applyFill="1" applyBorder="1" applyAlignment="1">
      <alignment horizontal="center" wrapText="1"/>
    </xf>
  </cellXfs>
  <cellStyles count="5">
    <cellStyle name="Bad" xfId="3" builtinId="27"/>
    <cellStyle name="Comma" xfId="1" builtinId="3"/>
    <cellStyle name="Currency 2" xfId="4" xr:uid="{66BDB5A7-2815-4D84-95DD-ABE1911A1C46}"/>
    <cellStyle name="Hyperlink" xfId="2" builtinId="8"/>
    <cellStyle name="Normal" xfId="0" builtinId="0"/>
  </cellStyles>
  <dxfs count="12">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
      <font>
        <b/>
        <i val="0"/>
        <strike val="0"/>
        <color theme="0" tint="-0.24994659260841701"/>
      </font>
      <fill>
        <patternFill>
          <bgColor theme="0" tint="-0.24994659260841701"/>
        </patternFill>
      </fill>
    </dxf>
    <dxf>
      <font>
        <b/>
        <i val="0"/>
        <strike val="0"/>
        <color auto="1"/>
      </font>
      <fill>
        <patternFill>
          <bgColor theme="0" tint="-0.24994659260841701"/>
        </patternFill>
      </fill>
    </dxf>
    <dxf>
      <font>
        <color auto="1"/>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font>
        <color theme="0" tint="-0.34998626667073579"/>
      </font>
      <fill>
        <patternFill>
          <bgColor theme="0" tint="-0.34998626667073579"/>
        </patternFill>
      </fill>
      <border>
        <left style="hair">
          <color theme="0" tint="-0.24994659260841701"/>
        </left>
        <right style="hair">
          <color theme="0" tint="-0.24994659260841701"/>
        </right>
        <top style="hair">
          <color theme="0" tint="-0.24994659260841701"/>
        </top>
        <bottom style="thin">
          <color theme="1" tint="0.34998626667073579"/>
        </bottom>
        <vertical/>
        <horizontal/>
      </border>
    </dxf>
    <dxf>
      <border>
        <left style="hair">
          <color theme="0" tint="-0.24994659260841701"/>
        </left>
        <right style="hair">
          <color theme="0" tint="-0.24994659260841701"/>
        </right>
        <top style="hair">
          <color theme="0" tint="-0.24994659260841701"/>
        </top>
        <bottom style="hair">
          <color theme="0" tint="-0.24994659260841701"/>
        </bottom>
        <vertical/>
        <horizontal/>
      </border>
    </dxf>
  </dxfs>
  <tableStyles count="0" defaultTableStyle="TableStyleMedium2" defaultPivotStyle="PivotStyleLight16"/>
  <colors>
    <mruColors>
      <color rgb="FF041C2C"/>
      <color rgb="FF800080"/>
      <color rgb="FFE40047"/>
      <color rgb="FFA6A6A6"/>
      <color rgb="FFD9D9D9"/>
      <color rgb="FF660066"/>
      <color rgb="FFF94977"/>
      <color rgb="FFA0D3F6"/>
      <color rgb="FF1E384E"/>
      <color rgb="FF162A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 Target="richData/rdrichvalue.xml"/><Relationship Id="rId48"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Y$119"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Y$119"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svg"/><Relationship Id="rId2" Type="http://schemas.openxmlformats.org/officeDocument/2006/relationships/hyperlink" Target="#SpaceO!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ShellIO!A1"/><Relationship Id="rId4" Type="http://schemas.openxmlformats.org/officeDocument/2006/relationships/image" Target="../media/image3.sv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6.png"/><Relationship Id="rId4"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5" Type="http://schemas.openxmlformats.org/officeDocument/2006/relationships/image" Target="../media/image1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6.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168275</xdr:rowOff>
    </xdr:from>
    <xdr:to>
      <xdr:col>25</xdr:col>
      <xdr:colOff>428625</xdr:colOff>
      <xdr:row>62</xdr:row>
      <xdr:rowOff>103981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454150"/>
          <a:ext cx="15906750" cy="9889331"/>
        </a:xfrm>
        <a:prstGeom prst="rect">
          <a:avLst/>
        </a:prstGeom>
      </xdr:spPr>
    </xdr:pic>
    <xdr:clientData/>
  </xdr:twoCellAnchor>
  <xdr:twoCellAnchor>
    <xdr:from>
      <xdr:col>5</xdr:col>
      <xdr:colOff>6350</xdr:colOff>
      <xdr:row>9</xdr:row>
      <xdr:rowOff>145415</xdr:rowOff>
    </xdr:from>
    <xdr:to>
      <xdr:col>10</xdr:col>
      <xdr:colOff>612140</xdr:colOff>
      <xdr:row>27</xdr:row>
      <xdr:rowOff>145415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2959100" y="1745615"/>
          <a:ext cx="3539490" cy="3257550"/>
          <a:chOff x="1238250" y="1793240"/>
          <a:chExt cx="3698240" cy="3257550"/>
        </a:xfrm>
        <a:solidFill>
          <a:schemeClr val="bg1"/>
        </a:solidFill>
      </xdr:grpSpPr>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238250" y="1793240"/>
            <a:ext cx="3698240" cy="3257550"/>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Space only</a:t>
            </a:r>
          </a:p>
        </xdr:txBody>
      </xdr:sp>
      <xdr:pic>
        <xdr:nvPicPr>
          <xdr:cNvPr id="5" name="Picture 2">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1874154" y="2359422"/>
            <a:ext cx="2430985" cy="1592977"/>
          </a:xfrm>
          <a:prstGeom prst="rect">
            <a:avLst/>
          </a:prstGeom>
          <a:grpFill/>
        </xdr:spPr>
      </xdr:pic>
    </xdr:grpSp>
    <xdr:clientData/>
  </xdr:twoCellAnchor>
  <xdr:twoCellAnchor>
    <xdr:from>
      <xdr:col>15</xdr:col>
      <xdr:colOff>0</xdr:colOff>
      <xdr:row>9</xdr:row>
      <xdr:rowOff>139700</xdr:rowOff>
    </xdr:from>
    <xdr:to>
      <xdr:col>20</xdr:col>
      <xdr:colOff>606425</xdr:colOff>
      <xdr:row>27</xdr:row>
      <xdr:rowOff>139700</xdr:rowOff>
    </xdr:to>
    <xdr:grpSp>
      <xdr:nvGrpSpPr>
        <xdr:cNvPr id="6" name="Group 5">
          <a:hlinkClick xmlns:r="http://schemas.openxmlformats.org/officeDocument/2006/relationships" r:id="rId5"/>
          <a:extLst>
            <a:ext uri="{FF2B5EF4-FFF2-40B4-BE49-F238E27FC236}">
              <a16:creationId xmlns:a16="http://schemas.microsoft.com/office/drawing/2014/main" id="{00000000-0008-0000-0000-000006000000}"/>
            </a:ext>
          </a:extLst>
        </xdr:cNvPr>
        <xdr:cNvGrpSpPr/>
      </xdr:nvGrpSpPr>
      <xdr:grpSpPr>
        <a:xfrm>
          <a:off x="8858250" y="1739900"/>
          <a:ext cx="3540125" cy="3257550"/>
          <a:chOff x="5915025" y="1866900"/>
          <a:chExt cx="3533775" cy="3400425"/>
        </a:xfrm>
        <a:solidFill>
          <a:schemeClr val="bg1"/>
        </a:solidFill>
      </xdr:grpSpPr>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5915025" y="1866900"/>
            <a:ext cx="3533775" cy="3400425"/>
          </a:xfrm>
          <a:prstGeom prst="round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3600" b="1">
                <a:solidFill>
                  <a:srgbClr val="041C2C"/>
                </a:solidFill>
                <a:latin typeface="Arial" panose="020B0604020202020204" pitchFamily="34" charset="0"/>
                <a:cs typeface="Arial" panose="020B0604020202020204" pitchFamily="34" charset="0"/>
              </a:rPr>
              <a:t>Shell scheme</a:t>
            </a:r>
          </a:p>
        </xdr:txBody>
      </xdr:sp>
      <xdr:pic>
        <xdr:nvPicPr>
          <xdr:cNvPr id="8" name="Picture 4">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l="22082" t="13456" r="22570" b="31196"/>
          <a:stretch/>
        </xdr:blipFill>
        <xdr:spPr>
          <a:xfrm>
            <a:off x="6788491" y="2205368"/>
            <a:ext cx="1786844" cy="2164622"/>
          </a:xfrm>
          <a:prstGeom prst="rect">
            <a:avLst/>
          </a:prstGeom>
          <a:grpFill/>
        </xdr:spPr>
      </xdr:pic>
    </xdr:grpSp>
    <xdr:clientData/>
  </xdr:twoCellAnchor>
  <xdr:twoCellAnchor editAs="oneCell">
    <xdr:from>
      <xdr:col>8</xdr:col>
      <xdr:colOff>317500</xdr:colOff>
      <xdr:row>37</xdr:row>
      <xdr:rowOff>60325</xdr:rowOff>
    </xdr:from>
    <xdr:to>
      <xdr:col>10</xdr:col>
      <xdr:colOff>501650</xdr:colOff>
      <xdr:row>42</xdr:row>
      <xdr:rowOff>36523</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5041900" y="6727825"/>
          <a:ext cx="1365250" cy="881073"/>
        </a:xfrm>
        <a:prstGeom prst="rect">
          <a:avLst/>
        </a:prstGeom>
      </xdr:spPr>
    </xdr:pic>
    <xdr:clientData/>
  </xdr:twoCellAnchor>
  <xdr:twoCellAnchor editAs="oneCell">
    <xdr:from>
      <xdr:col>15</xdr:col>
      <xdr:colOff>174625</xdr:colOff>
      <xdr:row>36</xdr:row>
      <xdr:rowOff>174625</xdr:rowOff>
    </xdr:from>
    <xdr:to>
      <xdr:col>17</xdr:col>
      <xdr:colOff>249109</xdr:colOff>
      <xdr:row>43</xdr:row>
      <xdr:rowOff>104775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9032875" y="6661150"/>
          <a:ext cx="1255584" cy="1196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419101</xdr:colOff>
      <xdr:row>3</xdr:row>
      <xdr:rowOff>114300</xdr:rowOff>
    </xdr:from>
    <xdr:to>
      <xdr:col>18</xdr:col>
      <xdr:colOff>247651</xdr:colOff>
      <xdr:row>12</xdr:row>
      <xdr:rowOff>18062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1934826" y="571500"/>
          <a:ext cx="1657350" cy="1618262"/>
        </a:xfrm>
        <a:prstGeom prst="rect">
          <a:avLst/>
        </a:prstGeom>
      </xdr:spPr>
    </xdr:pic>
    <xdr:clientData/>
  </xdr:twoCellAnchor>
  <xdr:twoCellAnchor editAs="oneCell">
    <xdr:from>
      <xdr:col>0</xdr:col>
      <xdr:colOff>425450</xdr:colOff>
      <xdr:row>53</xdr:row>
      <xdr:rowOff>130175</xdr:rowOff>
    </xdr:from>
    <xdr:to>
      <xdr:col>2</xdr:col>
      <xdr:colOff>398145</xdr:colOff>
      <xdr:row>59</xdr:row>
      <xdr:rowOff>33348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5450" y="10493375"/>
          <a:ext cx="1376045" cy="8524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434975</xdr:colOff>
      <xdr:row>53</xdr:row>
      <xdr:rowOff>139700</xdr:rowOff>
    </xdr:from>
    <xdr:to>
      <xdr:col>2</xdr:col>
      <xdr:colOff>378460</xdr:colOff>
      <xdr:row>58</xdr:row>
      <xdr:rowOff>37158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434975" y="9740900"/>
          <a:ext cx="1419860" cy="8499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434975</xdr:colOff>
      <xdr:row>53</xdr:row>
      <xdr:rowOff>133350</xdr:rowOff>
    </xdr:from>
    <xdr:to>
      <xdr:col>2</xdr:col>
      <xdr:colOff>361950</xdr:colOff>
      <xdr:row>58</xdr:row>
      <xdr:rowOff>33348</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34975" y="9734550"/>
          <a:ext cx="1412875" cy="8493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441325</xdr:colOff>
      <xdr:row>53</xdr:row>
      <xdr:rowOff>130175</xdr:rowOff>
    </xdr:from>
    <xdr:to>
      <xdr:col>2</xdr:col>
      <xdr:colOff>377825</xdr:colOff>
      <xdr:row>58</xdr:row>
      <xdr:rowOff>33348</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41325" y="9731375"/>
          <a:ext cx="1416050" cy="8524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431800</xdr:colOff>
      <xdr:row>53</xdr:row>
      <xdr:rowOff>136525</xdr:rowOff>
    </xdr:from>
    <xdr:to>
      <xdr:col>2</xdr:col>
      <xdr:colOff>361950</xdr:colOff>
      <xdr:row>58</xdr:row>
      <xdr:rowOff>33348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31800" y="9737725"/>
          <a:ext cx="1416050" cy="8493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441325</xdr:colOff>
      <xdr:row>53</xdr:row>
      <xdr:rowOff>133350</xdr:rowOff>
    </xdr:from>
    <xdr:to>
      <xdr:col>2</xdr:col>
      <xdr:colOff>377825</xdr:colOff>
      <xdr:row>58</xdr:row>
      <xdr:rowOff>33348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441325" y="9734550"/>
          <a:ext cx="1419225" cy="8493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581025</xdr:colOff>
          <xdr:row>31</xdr:row>
          <xdr:rowOff>161925</xdr:rowOff>
        </xdr:from>
        <xdr:to>
          <xdr:col>10</xdr:col>
          <xdr:colOff>180975</xdr:colOff>
          <xdr:row>33</xdr:row>
          <xdr:rowOff>28575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F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428625</xdr:colOff>
      <xdr:row>53</xdr:row>
      <xdr:rowOff>139700</xdr:rowOff>
    </xdr:from>
    <xdr:to>
      <xdr:col>2</xdr:col>
      <xdr:colOff>361950</xdr:colOff>
      <xdr:row>58</xdr:row>
      <xdr:rowOff>33348</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428625" y="9740900"/>
          <a:ext cx="1419225" cy="8461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422275</xdr:colOff>
      <xdr:row>53</xdr:row>
      <xdr:rowOff>136525</xdr:rowOff>
    </xdr:from>
    <xdr:to>
      <xdr:col>2</xdr:col>
      <xdr:colOff>378460</xdr:colOff>
      <xdr:row>58</xdr:row>
      <xdr:rowOff>37793</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422275" y="9737725"/>
          <a:ext cx="1429385" cy="8537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431800</xdr:colOff>
      <xdr:row>53</xdr:row>
      <xdr:rowOff>139700</xdr:rowOff>
    </xdr:from>
    <xdr:to>
      <xdr:col>2</xdr:col>
      <xdr:colOff>361950</xdr:colOff>
      <xdr:row>58</xdr:row>
      <xdr:rowOff>39698</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431800" y="9740900"/>
          <a:ext cx="1416050" cy="852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431800" y="8591550"/>
          <a:ext cx="1412875" cy="849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425450</xdr:colOff>
      <xdr:row>53</xdr:row>
      <xdr:rowOff>130175</xdr:rowOff>
    </xdr:from>
    <xdr:to>
      <xdr:col>2</xdr:col>
      <xdr:colOff>391795</xdr:colOff>
      <xdr:row>58</xdr:row>
      <xdr:rowOff>30173</xdr:rowOff>
    </xdr:to>
    <xdr:pic>
      <xdr:nvPicPr>
        <xdr:cNvPr id="100" name="Picture 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1"/>
        <a:stretch>
          <a:fillRect/>
        </a:stretch>
      </xdr:blipFill>
      <xdr:spPr>
        <a:xfrm>
          <a:off x="425450" y="9731375"/>
          <a:ext cx="1445895" cy="8524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304800</xdr:colOff>
          <xdr:row>42</xdr:row>
          <xdr:rowOff>180975</xdr:rowOff>
        </xdr:from>
        <xdr:to>
          <xdr:col>11</xdr:col>
          <xdr:colOff>0</xdr:colOff>
          <xdr:row>44</xdr:row>
          <xdr:rowOff>28575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6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42</xdr:row>
          <xdr:rowOff>190500</xdr:rowOff>
        </xdr:from>
        <xdr:to>
          <xdr:col>14</xdr:col>
          <xdr:colOff>57150</xdr:colOff>
          <xdr:row>44</xdr:row>
          <xdr:rowOff>9525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6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42</xdr:row>
          <xdr:rowOff>180975</xdr:rowOff>
        </xdr:from>
        <xdr:to>
          <xdr:col>13</xdr:col>
          <xdr:colOff>57150</xdr:colOff>
          <xdr:row>44</xdr:row>
          <xdr:rowOff>28575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42</xdr:row>
          <xdr:rowOff>180975</xdr:rowOff>
        </xdr:from>
        <xdr:to>
          <xdr:col>12</xdr:col>
          <xdr:colOff>0</xdr:colOff>
          <xdr:row>44</xdr:row>
          <xdr:rowOff>9525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1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43</xdr:row>
          <xdr:rowOff>180975</xdr:rowOff>
        </xdr:from>
        <xdr:to>
          <xdr:col>12</xdr:col>
          <xdr:colOff>190500</xdr:colOff>
          <xdr:row>45</xdr:row>
          <xdr:rowOff>9525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1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43</xdr:row>
          <xdr:rowOff>161925</xdr:rowOff>
        </xdr:from>
        <xdr:to>
          <xdr:col>11</xdr:col>
          <xdr:colOff>123825</xdr:colOff>
          <xdr:row>45</xdr:row>
          <xdr:rowOff>28575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1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0</xdr:rowOff>
        </xdr:from>
        <xdr:to>
          <xdr:col>11</xdr:col>
          <xdr:colOff>495300</xdr:colOff>
          <xdr:row>46</xdr:row>
          <xdr:rowOff>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1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9525</xdr:rowOff>
        </xdr:from>
        <xdr:to>
          <xdr:col>10</xdr:col>
          <xdr:colOff>561975</xdr:colOff>
          <xdr:row>46</xdr:row>
          <xdr:rowOff>28575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1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485775</xdr:colOff>
      <xdr:row>23</xdr:row>
      <xdr:rowOff>9526</xdr:rowOff>
    </xdr:from>
    <xdr:to>
      <xdr:col>7</xdr:col>
      <xdr:colOff>73025</xdr:colOff>
      <xdr:row>35</xdr:row>
      <xdr:rowOff>58348</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3952875" y="4438651"/>
          <a:ext cx="1190625" cy="2334822"/>
        </a:xfrm>
        <a:prstGeom prst="rect">
          <a:avLst/>
        </a:prstGeom>
      </xdr:spPr>
    </xdr:pic>
    <xdr:clientData/>
  </xdr:twoCellAnchor>
  <xdr:twoCellAnchor editAs="oneCell">
    <xdr:from>
      <xdr:col>9</xdr:col>
      <xdr:colOff>349250</xdr:colOff>
      <xdr:row>23</xdr:row>
      <xdr:rowOff>19050</xdr:rowOff>
    </xdr:from>
    <xdr:to>
      <xdr:col>12</xdr:col>
      <xdr:colOff>361950</xdr:colOff>
      <xdr:row>35</xdr:row>
      <xdr:rowOff>79148</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7197725" y="4448175"/>
          <a:ext cx="1831975" cy="2346098"/>
        </a:xfrm>
        <a:prstGeom prst="rect">
          <a:avLst/>
        </a:prstGeom>
      </xdr:spPr>
    </xdr:pic>
    <xdr:clientData/>
  </xdr:twoCellAnchor>
  <xdr:twoCellAnchor editAs="oneCell">
    <xdr:from>
      <xdr:col>15</xdr:col>
      <xdr:colOff>15875</xdr:colOff>
      <xdr:row>22</xdr:row>
      <xdr:rowOff>171450</xdr:rowOff>
    </xdr:from>
    <xdr:to>
      <xdr:col>17</xdr:col>
      <xdr:colOff>34925</xdr:colOff>
      <xdr:row>35</xdr:row>
      <xdr:rowOff>76200</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stretch>
          <a:fillRect/>
        </a:stretch>
      </xdr:blipFill>
      <xdr:spPr>
        <a:xfrm>
          <a:off x="10922000" y="4410075"/>
          <a:ext cx="1019175" cy="2381250"/>
        </a:xfrm>
        <a:prstGeom prst="rect">
          <a:avLst/>
        </a:prstGeom>
      </xdr:spPr>
    </xdr:pic>
    <xdr:clientData/>
  </xdr:twoCellAnchor>
  <xdr:twoCellAnchor editAs="oneCell">
    <xdr:from>
      <xdr:col>20</xdr:col>
      <xdr:colOff>254000</xdr:colOff>
      <xdr:row>22</xdr:row>
      <xdr:rowOff>171450</xdr:rowOff>
    </xdr:from>
    <xdr:to>
      <xdr:col>22</xdr:col>
      <xdr:colOff>590550</xdr:colOff>
      <xdr:row>35</xdr:row>
      <xdr:rowOff>131722</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4"/>
        <a:stretch>
          <a:fillRect/>
        </a:stretch>
      </xdr:blipFill>
      <xdr:spPr>
        <a:xfrm>
          <a:off x="14541500" y="4410075"/>
          <a:ext cx="1689100" cy="2430422"/>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5"/>
        <a:stretch>
          <a:fillRect/>
        </a:stretch>
      </xdr:blipFill>
      <xdr:spPr>
        <a:xfrm>
          <a:off x="431800" y="9734550"/>
          <a:ext cx="1336675" cy="8524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9</xdr:row>
      <xdr:rowOff>190499</xdr:rowOff>
    </xdr:from>
    <xdr:to>
      <xdr:col>15</xdr:col>
      <xdr:colOff>352425</xdr:colOff>
      <xdr:row>26</xdr:row>
      <xdr:rowOff>66674</xdr:rowOff>
    </xdr:to>
    <xdr:grpSp>
      <xdr:nvGrpSpPr>
        <xdr:cNvPr id="3" name="Group 12">
          <a:extLst>
            <a:ext uri="{FF2B5EF4-FFF2-40B4-BE49-F238E27FC236}">
              <a16:creationId xmlns:a16="http://schemas.microsoft.com/office/drawing/2014/main" id="{00000000-0008-0000-1800-000003000000}"/>
            </a:ext>
          </a:extLst>
        </xdr:cNvPr>
        <xdr:cNvGrpSpPr/>
      </xdr:nvGrpSpPr>
      <xdr:grpSpPr>
        <a:xfrm>
          <a:off x="2419350" y="2171699"/>
          <a:ext cx="6372225" cy="3114675"/>
          <a:chOff x="527361" y="908695"/>
          <a:chExt cx="10251174" cy="4448795"/>
        </a:xfrm>
      </xdr:grpSpPr>
      <xdr:pic>
        <xdr:nvPicPr>
          <xdr:cNvPr id="4" name="Picture 1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527361" y="908695"/>
            <a:ext cx="2010056" cy="2238687"/>
          </a:xfrm>
          <a:prstGeom prst="rect">
            <a:avLst/>
          </a:prstGeom>
        </xdr:spPr>
      </xdr:pic>
      <xdr:pic>
        <xdr:nvPicPr>
          <xdr:cNvPr id="5" name="Picture 1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2615029" y="918221"/>
            <a:ext cx="2000529" cy="2229161"/>
          </a:xfrm>
          <a:prstGeom prst="rect">
            <a:avLst/>
          </a:prstGeom>
        </xdr:spPr>
      </xdr:pic>
      <xdr:pic>
        <xdr:nvPicPr>
          <xdr:cNvPr id="6" name="Picture 1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3"/>
          <a:stretch>
            <a:fillRect/>
          </a:stretch>
        </xdr:blipFill>
        <xdr:spPr>
          <a:xfrm>
            <a:off x="4693170" y="908695"/>
            <a:ext cx="1981477" cy="2210108"/>
          </a:xfrm>
          <a:prstGeom prst="rect">
            <a:avLst/>
          </a:prstGeom>
        </xdr:spPr>
      </xdr:pic>
      <xdr:pic>
        <xdr:nvPicPr>
          <xdr:cNvPr id="7" name="Picture 1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4"/>
          <a:stretch>
            <a:fillRect/>
          </a:stretch>
        </xdr:blipFill>
        <xdr:spPr>
          <a:xfrm>
            <a:off x="555940" y="3147382"/>
            <a:ext cx="1981477" cy="2162477"/>
          </a:xfrm>
          <a:prstGeom prst="rect">
            <a:avLst/>
          </a:prstGeom>
        </xdr:spPr>
      </xdr:pic>
      <xdr:pic>
        <xdr:nvPicPr>
          <xdr:cNvPr id="8" name="Picture 1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5"/>
          <a:stretch>
            <a:fillRect/>
          </a:stretch>
        </xdr:blipFill>
        <xdr:spPr>
          <a:xfrm>
            <a:off x="6752259" y="908695"/>
            <a:ext cx="1981477" cy="2248214"/>
          </a:xfrm>
          <a:prstGeom prst="rect">
            <a:avLst/>
          </a:prstGeom>
        </xdr:spPr>
      </xdr:pic>
      <xdr:pic>
        <xdr:nvPicPr>
          <xdr:cNvPr id="9" name="Picture 1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6"/>
          <a:stretch>
            <a:fillRect/>
          </a:stretch>
        </xdr:blipFill>
        <xdr:spPr>
          <a:xfrm>
            <a:off x="2620983" y="3153906"/>
            <a:ext cx="1971950" cy="2181529"/>
          </a:xfrm>
          <a:prstGeom prst="rect">
            <a:avLst/>
          </a:prstGeom>
        </xdr:spPr>
      </xdr:pic>
      <xdr:pic>
        <xdr:nvPicPr>
          <xdr:cNvPr id="10" name="Picture 1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7"/>
          <a:stretch>
            <a:fillRect/>
          </a:stretch>
        </xdr:blipFill>
        <xdr:spPr>
          <a:xfrm>
            <a:off x="4676499" y="3147382"/>
            <a:ext cx="1981477" cy="2210108"/>
          </a:xfrm>
          <a:prstGeom prst="rect">
            <a:avLst/>
          </a:prstGeom>
        </xdr:spPr>
      </xdr:pic>
      <xdr:pic>
        <xdr:nvPicPr>
          <xdr:cNvPr id="11" name="Picture 2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8"/>
          <a:stretch>
            <a:fillRect/>
          </a:stretch>
        </xdr:blipFill>
        <xdr:spPr>
          <a:xfrm>
            <a:off x="6741542" y="3173368"/>
            <a:ext cx="1971950" cy="2172003"/>
          </a:xfrm>
          <a:prstGeom prst="rect">
            <a:avLst/>
          </a:prstGeom>
        </xdr:spPr>
      </xdr:pic>
      <xdr:pic>
        <xdr:nvPicPr>
          <xdr:cNvPr id="12" name="Picture 2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9"/>
          <a:stretch>
            <a:fillRect/>
          </a:stretch>
        </xdr:blipFill>
        <xdr:spPr>
          <a:xfrm>
            <a:off x="8797058" y="3153888"/>
            <a:ext cx="1981477" cy="2162477"/>
          </a:xfrm>
          <a:prstGeom prst="rect">
            <a:avLst/>
          </a:prstGeom>
        </xdr:spPr>
      </xdr:pic>
      <xdr:pic>
        <xdr:nvPicPr>
          <xdr:cNvPr id="13" name="Picture 2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0"/>
          <a:stretch>
            <a:fillRect/>
          </a:stretch>
        </xdr:blipFill>
        <xdr:spPr>
          <a:xfrm>
            <a:off x="8811347" y="937274"/>
            <a:ext cx="1952898" cy="2181529"/>
          </a:xfrm>
          <a:prstGeom prst="rect">
            <a:avLst/>
          </a:prstGeom>
        </xdr:spPr>
      </xdr:pic>
    </xdr:grpSp>
    <xdr:clientData/>
  </xdr:twoCellAnchor>
  <xdr:twoCellAnchor editAs="oneCell">
    <xdr:from>
      <xdr:col>15</xdr:col>
      <xdr:colOff>371475</xdr:colOff>
      <xdr:row>10</xdr:row>
      <xdr:rowOff>1</xdr:rowOff>
    </xdr:from>
    <xdr:to>
      <xdr:col>25</xdr:col>
      <xdr:colOff>47624</xdr:colOff>
      <xdr:row>26</xdr:row>
      <xdr:rowOff>74209</xdr:rowOff>
    </xdr:to>
    <xdr:pic>
      <xdr:nvPicPr>
        <xdr:cNvPr id="14" name="Picture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1"/>
        <a:stretch>
          <a:fillRect/>
        </a:stretch>
      </xdr:blipFill>
      <xdr:spPr>
        <a:xfrm>
          <a:off x="8810625" y="1790701"/>
          <a:ext cx="5848349" cy="3122208"/>
        </a:xfrm>
        <a:prstGeom prst="rect">
          <a:avLst/>
        </a:prstGeom>
      </xdr:spPr>
    </xdr:pic>
    <xdr:clientData/>
  </xdr:twoCellAnchor>
  <xdr:twoCellAnchor>
    <xdr:from>
      <xdr:col>4</xdr:col>
      <xdr:colOff>0</xdr:colOff>
      <xdr:row>26</xdr:row>
      <xdr:rowOff>57150</xdr:rowOff>
    </xdr:from>
    <xdr:to>
      <xdr:col>15</xdr:col>
      <xdr:colOff>333375</xdr:colOff>
      <xdr:row>34</xdr:row>
      <xdr:rowOff>57150</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2419350" y="5276850"/>
          <a:ext cx="6353175" cy="1524000"/>
          <a:chOff x="549276" y="9559925"/>
          <a:chExt cx="7885921" cy="2061858"/>
        </a:xfrm>
      </xdr:grpSpPr>
      <xdr:pic>
        <xdr:nvPicPr>
          <xdr:cNvPr id="16" name="Picture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12"/>
          <a:stretch>
            <a:fillRect/>
          </a:stretch>
        </xdr:blipFill>
        <xdr:spPr>
          <a:xfrm>
            <a:off x="3765324" y="9559925"/>
            <a:ext cx="1475523" cy="2026461"/>
          </a:xfrm>
          <a:prstGeom prst="rect">
            <a:avLst/>
          </a:prstGeom>
        </xdr:spPr>
      </xdr:pic>
      <xdr:pic>
        <xdr:nvPicPr>
          <xdr:cNvPr id="17" name="Picture 16">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3"/>
          <a:stretch>
            <a:fillRect/>
          </a:stretch>
        </xdr:blipFill>
        <xdr:spPr>
          <a:xfrm>
            <a:off x="6945208" y="9559925"/>
            <a:ext cx="1489989" cy="2035311"/>
          </a:xfrm>
          <a:prstGeom prst="rect">
            <a:avLst/>
          </a:prstGeom>
        </xdr:spPr>
      </xdr:pic>
      <xdr:pic>
        <xdr:nvPicPr>
          <xdr:cNvPr id="18" name="Picture 17">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14"/>
          <a:stretch>
            <a:fillRect/>
          </a:stretch>
        </xdr:blipFill>
        <xdr:spPr>
          <a:xfrm>
            <a:off x="5348033" y="9559925"/>
            <a:ext cx="1489989" cy="2053009"/>
          </a:xfrm>
          <a:prstGeom prst="rect">
            <a:avLst/>
          </a:prstGeom>
        </xdr:spPr>
      </xdr:pic>
      <xdr:pic>
        <xdr:nvPicPr>
          <xdr:cNvPr id="19" name="Picture 18">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15"/>
          <a:stretch>
            <a:fillRect/>
          </a:stretch>
        </xdr:blipFill>
        <xdr:spPr>
          <a:xfrm>
            <a:off x="2168149" y="9559925"/>
            <a:ext cx="1489989" cy="2061858"/>
          </a:xfrm>
          <a:prstGeom prst="rect">
            <a:avLst/>
          </a:prstGeom>
        </xdr:spPr>
      </xdr:pic>
      <xdr:pic>
        <xdr:nvPicPr>
          <xdr:cNvPr id="20" name="Picture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6"/>
          <a:stretch>
            <a:fillRect/>
          </a:stretch>
        </xdr:blipFill>
        <xdr:spPr>
          <a:xfrm>
            <a:off x="549276" y="9559925"/>
            <a:ext cx="1511688" cy="2017612"/>
          </a:xfrm>
          <a:prstGeom prst="rect">
            <a:avLst/>
          </a:prstGeom>
        </xdr:spPr>
      </xdr:pic>
    </xdr:grpSp>
    <xdr:clientData/>
  </xdr:twoCellAnchor>
  <xdr:twoCellAnchor>
    <xdr:from>
      <xdr:col>15</xdr:col>
      <xdr:colOff>400050</xdr:colOff>
      <xdr:row>26</xdr:row>
      <xdr:rowOff>57151</xdr:rowOff>
    </xdr:from>
    <xdr:to>
      <xdr:col>25</xdr:col>
      <xdr:colOff>76200</xdr:colOff>
      <xdr:row>34</xdr:row>
      <xdr:rowOff>38101</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8839200" y="5276851"/>
          <a:ext cx="5848350" cy="1504950"/>
          <a:chOff x="558566" y="11873477"/>
          <a:chExt cx="7909343" cy="2061858"/>
        </a:xfrm>
      </xdr:grpSpPr>
      <xdr:pic>
        <xdr:nvPicPr>
          <xdr:cNvPr id="22" name="Picture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7"/>
          <a:stretch>
            <a:fillRect/>
          </a:stretch>
        </xdr:blipFill>
        <xdr:spPr>
          <a:xfrm>
            <a:off x="558566" y="11873477"/>
            <a:ext cx="1511688" cy="2044160"/>
          </a:xfrm>
          <a:prstGeom prst="rect">
            <a:avLst/>
          </a:prstGeom>
        </xdr:spPr>
      </xdr:pic>
      <xdr:pic>
        <xdr:nvPicPr>
          <xdr:cNvPr id="23" name="Picture 22">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18"/>
          <a:stretch>
            <a:fillRect/>
          </a:stretch>
        </xdr:blipFill>
        <xdr:spPr>
          <a:xfrm>
            <a:off x="3779093" y="11873477"/>
            <a:ext cx="1497222" cy="2035311"/>
          </a:xfrm>
          <a:prstGeom prst="rect">
            <a:avLst/>
          </a:prstGeom>
        </xdr:spPr>
      </xdr:pic>
      <xdr:pic>
        <xdr:nvPicPr>
          <xdr:cNvPr id="24" name="Picture 23">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19"/>
          <a:stretch>
            <a:fillRect/>
          </a:stretch>
        </xdr:blipFill>
        <xdr:spPr>
          <a:xfrm>
            <a:off x="5382123" y="11873477"/>
            <a:ext cx="1482756" cy="2061858"/>
          </a:xfrm>
          <a:prstGeom prst="rect">
            <a:avLst/>
          </a:prstGeom>
        </xdr:spPr>
      </xdr:pic>
      <xdr:pic>
        <xdr:nvPicPr>
          <xdr:cNvPr id="25" name="Picture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20"/>
          <a:stretch>
            <a:fillRect/>
          </a:stretch>
        </xdr:blipFill>
        <xdr:spPr>
          <a:xfrm>
            <a:off x="6970687" y="11873477"/>
            <a:ext cx="1497222" cy="2044160"/>
          </a:xfrm>
          <a:prstGeom prst="rect">
            <a:avLst/>
          </a:prstGeom>
        </xdr:spPr>
      </xdr:pic>
      <xdr:pic>
        <xdr:nvPicPr>
          <xdr:cNvPr id="26" name="Picture 25">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21"/>
          <a:stretch>
            <a:fillRect/>
          </a:stretch>
        </xdr:blipFill>
        <xdr:spPr>
          <a:xfrm>
            <a:off x="2176062" y="11882325"/>
            <a:ext cx="1497222" cy="2044160"/>
          </a:xfrm>
          <a:prstGeom prst="rect">
            <a:avLst/>
          </a:prstGeom>
        </xdr:spPr>
      </xdr:pic>
    </xdr:grpSp>
    <xdr:clientData/>
  </xdr:twoCellAnchor>
  <xdr:twoCellAnchor editAs="oneCell">
    <xdr:from>
      <xdr:col>0</xdr:col>
      <xdr:colOff>431800</xdr:colOff>
      <xdr:row>53</xdr:row>
      <xdr:rowOff>133350</xdr:rowOff>
    </xdr:from>
    <xdr:to>
      <xdr:col>2</xdr:col>
      <xdr:colOff>358775</xdr:colOff>
      <xdr:row>58</xdr:row>
      <xdr:rowOff>33348</xdr:rowOff>
    </xdr:to>
    <xdr:pic>
      <xdr:nvPicPr>
        <xdr:cNvPr id="27" name="Picture 26">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22"/>
        <a:stretch>
          <a:fillRect/>
        </a:stretch>
      </xdr:blipFill>
      <xdr:spPr>
        <a:xfrm>
          <a:off x="431800" y="9353550"/>
          <a:ext cx="1336675" cy="85249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431800</xdr:colOff>
      <xdr:row>55</xdr:row>
      <xdr:rowOff>130175</xdr:rowOff>
    </xdr:from>
    <xdr:to>
      <xdr:col>2</xdr:col>
      <xdr:colOff>377825</xdr:colOff>
      <xdr:row>59</xdr:row>
      <xdr:rowOff>225753</xdr:rowOff>
    </xdr:to>
    <xdr:pic>
      <xdr:nvPicPr>
        <xdr:cNvPr id="2" name="Picture 1">
          <a:extLst>
            <a:ext uri="{FF2B5EF4-FFF2-40B4-BE49-F238E27FC236}">
              <a16:creationId xmlns:a16="http://schemas.microsoft.com/office/drawing/2014/main" id="{7667CBA4-A2AD-44A6-944D-545639BAE2E2}"/>
            </a:ext>
          </a:extLst>
        </xdr:cNvPr>
        <xdr:cNvPicPr>
          <a:picLocks noChangeAspect="1"/>
        </xdr:cNvPicPr>
      </xdr:nvPicPr>
      <xdr:blipFill>
        <a:blip xmlns:r="http://schemas.openxmlformats.org/officeDocument/2006/relationships" r:embed="rId1"/>
        <a:stretch>
          <a:fillRect/>
        </a:stretch>
      </xdr:blipFill>
      <xdr:spPr>
        <a:xfrm>
          <a:off x="431800" y="10493375"/>
          <a:ext cx="1355725" cy="857578"/>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3" name="Picture 2">
          <a:extLst>
            <a:ext uri="{FF2B5EF4-FFF2-40B4-BE49-F238E27FC236}">
              <a16:creationId xmlns:a16="http://schemas.microsoft.com/office/drawing/2014/main" id="{ECC936A4-17A0-4CB9-ADE0-731960B872E2}"/>
            </a:ext>
          </a:extLst>
        </xdr:cNvPr>
        <xdr:cNvPicPr>
          <a:picLocks noChangeAspect="1"/>
        </xdr:cNvPicPr>
      </xdr:nvPicPr>
      <xdr:blipFill>
        <a:blip xmlns:r="http://schemas.openxmlformats.org/officeDocument/2006/relationships" r:embed="rId1"/>
        <a:stretch>
          <a:fillRect/>
        </a:stretch>
      </xdr:blipFill>
      <xdr:spPr>
        <a:xfrm>
          <a:off x="431800" y="10115550"/>
          <a:ext cx="1336675" cy="852498"/>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8D51A910-A996-4692-8AD3-481AB0FD4DFB}"/>
            </a:ext>
          </a:extLst>
        </xdr:cNvPr>
        <xdr:cNvPicPr>
          <a:picLocks noChangeAspect="1"/>
        </xdr:cNvPicPr>
      </xdr:nvPicPr>
      <xdr:blipFill>
        <a:blip xmlns:r="http://schemas.openxmlformats.org/officeDocument/2006/relationships" r:embed="rId1"/>
        <a:stretch>
          <a:fillRect/>
        </a:stretch>
      </xdr:blipFill>
      <xdr:spPr>
        <a:xfrm>
          <a:off x="431800" y="10115550"/>
          <a:ext cx="1336675" cy="85249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15</xdr:col>
      <xdr:colOff>419101</xdr:colOff>
      <xdr:row>3</xdr:row>
      <xdr:rowOff>114300</xdr:rowOff>
    </xdr:from>
    <xdr:to>
      <xdr:col>18</xdr:col>
      <xdr:colOff>247651</xdr:colOff>
      <xdr:row>12</xdr:row>
      <xdr:rowOff>18062</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1677651" y="571500"/>
          <a:ext cx="1657350" cy="1618262"/>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431800" y="10153650"/>
          <a:ext cx="1336675" cy="85249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434975</xdr:colOff>
      <xdr:row>53</xdr:row>
      <xdr:rowOff>133350</xdr:rowOff>
    </xdr:from>
    <xdr:to>
      <xdr:col>2</xdr:col>
      <xdr:colOff>372110</xdr:colOff>
      <xdr:row>58</xdr:row>
      <xdr:rowOff>28268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434975" y="10115550"/>
          <a:ext cx="1346835" cy="8474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542925</xdr:colOff>
          <xdr:row>31</xdr:row>
          <xdr:rowOff>161925</xdr:rowOff>
        </xdr:from>
        <xdr:to>
          <xdr:col>10</xdr:col>
          <xdr:colOff>142875</xdr:colOff>
          <xdr:row>33</xdr:row>
          <xdr:rowOff>28575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1F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431800</xdr:colOff>
      <xdr:row>53</xdr:row>
      <xdr:rowOff>133350</xdr:rowOff>
    </xdr:from>
    <xdr:to>
      <xdr:col>2</xdr:col>
      <xdr:colOff>358775</xdr:colOff>
      <xdr:row>58</xdr:row>
      <xdr:rowOff>33348</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twoCellAnchor editAs="oneCell">
    <xdr:from>
      <xdr:col>0</xdr:col>
      <xdr:colOff>431800</xdr:colOff>
      <xdr:row>53</xdr:row>
      <xdr:rowOff>133350</xdr:rowOff>
    </xdr:from>
    <xdr:to>
      <xdr:col>2</xdr:col>
      <xdr:colOff>358775</xdr:colOff>
      <xdr:row>58</xdr:row>
      <xdr:rowOff>33348</xdr:rowOff>
    </xdr:to>
    <xdr:pic>
      <xdr:nvPicPr>
        <xdr:cNvPr id="6" name="Picture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1"/>
        <a:stretch>
          <a:fillRect/>
        </a:stretch>
      </xdr:blipFill>
      <xdr:spPr>
        <a:xfrm>
          <a:off x="431800" y="9734550"/>
          <a:ext cx="1336675" cy="8524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431800</xdr:colOff>
      <xdr:row>53</xdr:row>
      <xdr:rowOff>139700</xdr:rowOff>
    </xdr:from>
    <xdr:to>
      <xdr:col>2</xdr:col>
      <xdr:colOff>381000</xdr:colOff>
      <xdr:row>57</xdr:row>
      <xdr:rowOff>110183</xdr:rowOff>
    </xdr:to>
    <xdr:pic>
      <xdr:nvPicPr>
        <xdr:cNvPr id="76" name="Picture 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1"/>
        <a:stretch>
          <a:fillRect/>
        </a:stretch>
      </xdr:blipFill>
      <xdr:spPr>
        <a:xfrm>
          <a:off x="431800" y="9740900"/>
          <a:ext cx="1435100" cy="8372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438150</xdr:colOff>
      <xdr:row>53</xdr:row>
      <xdr:rowOff>136525</xdr:rowOff>
    </xdr:from>
    <xdr:to>
      <xdr:col>2</xdr:col>
      <xdr:colOff>378460</xdr:colOff>
      <xdr:row>58</xdr:row>
      <xdr:rowOff>52398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38150" y="9737725"/>
          <a:ext cx="1426210" cy="8588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304800</xdr:colOff>
          <xdr:row>42</xdr:row>
          <xdr:rowOff>180975</xdr:rowOff>
        </xdr:from>
        <xdr:to>
          <xdr:col>11</xdr:col>
          <xdr:colOff>0</xdr:colOff>
          <xdr:row>44</xdr:row>
          <xdr:rowOff>28575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4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42</xdr:row>
          <xdr:rowOff>190500</xdr:rowOff>
        </xdr:from>
        <xdr:to>
          <xdr:col>14</xdr:col>
          <xdr:colOff>57150</xdr:colOff>
          <xdr:row>44</xdr:row>
          <xdr:rowOff>9525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4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42</xdr:row>
          <xdr:rowOff>180975</xdr:rowOff>
        </xdr:from>
        <xdr:to>
          <xdr:col>13</xdr:col>
          <xdr:colOff>57150</xdr:colOff>
          <xdr:row>44</xdr:row>
          <xdr:rowOff>28575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42</xdr:row>
          <xdr:rowOff>180975</xdr:rowOff>
        </xdr:from>
        <xdr:to>
          <xdr:col>12</xdr:col>
          <xdr:colOff>0</xdr:colOff>
          <xdr:row>44</xdr:row>
          <xdr:rowOff>9525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43</xdr:row>
          <xdr:rowOff>180975</xdr:rowOff>
        </xdr:from>
        <xdr:to>
          <xdr:col>12</xdr:col>
          <xdr:colOff>190500</xdr:colOff>
          <xdr:row>45</xdr:row>
          <xdr:rowOff>9525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4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43</xdr:row>
          <xdr:rowOff>161925</xdr:rowOff>
        </xdr:from>
        <xdr:to>
          <xdr:col>11</xdr:col>
          <xdr:colOff>123825</xdr:colOff>
          <xdr:row>45</xdr:row>
          <xdr:rowOff>28575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4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45</xdr:row>
          <xdr:rowOff>0</xdr:rowOff>
        </xdr:from>
        <xdr:to>
          <xdr:col>11</xdr:col>
          <xdr:colOff>495300</xdr:colOff>
          <xdr:row>46</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9525</xdr:rowOff>
        </xdr:from>
        <xdr:to>
          <xdr:col>10</xdr:col>
          <xdr:colOff>561975</xdr:colOff>
          <xdr:row>46</xdr:row>
          <xdr:rowOff>28575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4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434975</xdr:colOff>
      <xdr:row>53</xdr:row>
      <xdr:rowOff>127000</xdr:rowOff>
    </xdr:from>
    <xdr:to>
      <xdr:col>2</xdr:col>
      <xdr:colOff>378460</xdr:colOff>
      <xdr:row>58</xdr:row>
      <xdr:rowOff>34618</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34975" y="9728200"/>
          <a:ext cx="1426210" cy="850593"/>
        </a:xfrm>
        <a:prstGeom prst="rect">
          <a:avLst/>
        </a:prstGeom>
      </xdr:spPr>
    </xdr:pic>
    <xdr:clientData/>
  </xdr:twoCellAnchor>
  <xdr:twoCellAnchor editAs="oneCell">
    <xdr:from>
      <xdr:col>4</xdr:col>
      <xdr:colOff>485775</xdr:colOff>
      <xdr:row>23</xdr:row>
      <xdr:rowOff>9526</xdr:rowOff>
    </xdr:from>
    <xdr:to>
      <xdr:col>7</xdr:col>
      <xdr:colOff>72390</xdr:colOff>
      <xdr:row>35</xdr:row>
      <xdr:rowOff>54538</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3863975" y="4435476"/>
          <a:ext cx="1193800" cy="2337997"/>
        </a:xfrm>
        <a:prstGeom prst="rect">
          <a:avLst/>
        </a:prstGeom>
      </xdr:spPr>
    </xdr:pic>
    <xdr:clientData/>
  </xdr:twoCellAnchor>
  <xdr:twoCellAnchor editAs="oneCell">
    <xdr:from>
      <xdr:col>9</xdr:col>
      <xdr:colOff>349250</xdr:colOff>
      <xdr:row>23</xdr:row>
      <xdr:rowOff>19050</xdr:rowOff>
    </xdr:from>
    <xdr:to>
      <xdr:col>12</xdr:col>
      <xdr:colOff>361950</xdr:colOff>
      <xdr:row>35</xdr:row>
      <xdr:rowOff>79148</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7115175" y="4448175"/>
          <a:ext cx="1828800" cy="2346098"/>
        </a:xfrm>
        <a:prstGeom prst="rect">
          <a:avLst/>
        </a:prstGeom>
      </xdr:spPr>
    </xdr:pic>
    <xdr:clientData/>
  </xdr:twoCellAnchor>
  <xdr:twoCellAnchor editAs="oneCell">
    <xdr:from>
      <xdr:col>15</xdr:col>
      <xdr:colOff>15875</xdr:colOff>
      <xdr:row>22</xdr:row>
      <xdr:rowOff>171450</xdr:rowOff>
    </xdr:from>
    <xdr:to>
      <xdr:col>16</xdr:col>
      <xdr:colOff>416560</xdr:colOff>
      <xdr:row>35</xdr:row>
      <xdr:rowOff>76200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10836275" y="4410075"/>
          <a:ext cx="1019175" cy="2381250"/>
        </a:xfrm>
        <a:prstGeom prst="rect">
          <a:avLst/>
        </a:prstGeom>
      </xdr:spPr>
    </xdr:pic>
    <xdr:clientData/>
  </xdr:twoCellAnchor>
  <xdr:twoCellAnchor editAs="oneCell">
    <xdr:from>
      <xdr:col>20</xdr:col>
      <xdr:colOff>254000</xdr:colOff>
      <xdr:row>22</xdr:row>
      <xdr:rowOff>171450</xdr:rowOff>
    </xdr:from>
    <xdr:to>
      <xdr:col>22</xdr:col>
      <xdr:colOff>586740</xdr:colOff>
      <xdr:row>35</xdr:row>
      <xdr:rowOff>134897</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14458950" y="4410075"/>
          <a:ext cx="1685925" cy="24272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434975</xdr:colOff>
      <xdr:row>53</xdr:row>
      <xdr:rowOff>127000</xdr:rowOff>
    </xdr:from>
    <xdr:to>
      <xdr:col>2</xdr:col>
      <xdr:colOff>378460</xdr:colOff>
      <xdr:row>58</xdr:row>
      <xdr:rowOff>34618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34975" y="9728200"/>
          <a:ext cx="1353185" cy="860118"/>
        </a:xfrm>
        <a:prstGeom prst="rect">
          <a:avLst/>
        </a:prstGeom>
      </xdr:spPr>
    </xdr:pic>
    <xdr:clientData/>
  </xdr:twoCellAnchor>
  <xdr:twoCellAnchor>
    <xdr:from>
      <xdr:col>4</xdr:col>
      <xdr:colOff>0</xdr:colOff>
      <xdr:row>7</xdr:row>
      <xdr:rowOff>190499</xdr:rowOff>
    </xdr:from>
    <xdr:to>
      <xdr:col>15</xdr:col>
      <xdr:colOff>352425</xdr:colOff>
      <xdr:row>24</xdr:row>
      <xdr:rowOff>66674</xdr:rowOff>
    </xdr:to>
    <xdr:grpSp>
      <xdr:nvGrpSpPr>
        <xdr:cNvPr id="7" name="Group 12">
          <a:extLst>
            <a:ext uri="{FF2B5EF4-FFF2-40B4-BE49-F238E27FC236}">
              <a16:creationId xmlns:a16="http://schemas.microsoft.com/office/drawing/2014/main" id="{00000000-0008-0000-0600-000007000000}"/>
            </a:ext>
          </a:extLst>
        </xdr:cNvPr>
        <xdr:cNvGrpSpPr/>
      </xdr:nvGrpSpPr>
      <xdr:grpSpPr>
        <a:xfrm>
          <a:off x="2419350" y="1790699"/>
          <a:ext cx="6372225" cy="3114675"/>
          <a:chOff x="527361" y="908695"/>
          <a:chExt cx="10251174" cy="4448795"/>
        </a:xfrm>
      </xdr:grpSpPr>
      <xdr:pic>
        <xdr:nvPicPr>
          <xdr:cNvPr id="8" name="Picture 13">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tretch>
            <a:fillRect/>
          </a:stretch>
        </xdr:blipFill>
        <xdr:spPr>
          <a:xfrm>
            <a:off x="527361" y="908695"/>
            <a:ext cx="2010056" cy="2238687"/>
          </a:xfrm>
          <a:prstGeom prst="rect">
            <a:avLst/>
          </a:prstGeom>
        </xdr:spPr>
      </xdr:pic>
      <xdr:pic>
        <xdr:nvPicPr>
          <xdr:cNvPr id="9" name="Picture 14">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tretch>
            <a:fillRect/>
          </a:stretch>
        </xdr:blipFill>
        <xdr:spPr>
          <a:xfrm>
            <a:off x="2615029" y="918221"/>
            <a:ext cx="2000529" cy="2229161"/>
          </a:xfrm>
          <a:prstGeom prst="rect">
            <a:avLst/>
          </a:prstGeom>
        </xdr:spPr>
      </xdr:pic>
      <xdr:pic>
        <xdr:nvPicPr>
          <xdr:cNvPr id="10" name="Picture 1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4693170" y="908695"/>
            <a:ext cx="1981477" cy="2210108"/>
          </a:xfrm>
          <a:prstGeom prst="rect">
            <a:avLst/>
          </a:prstGeom>
        </xdr:spPr>
      </xdr:pic>
      <xdr:pic>
        <xdr:nvPicPr>
          <xdr:cNvPr id="11" name="Picture 16">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tretch>
            <a:fillRect/>
          </a:stretch>
        </xdr:blipFill>
        <xdr:spPr>
          <a:xfrm>
            <a:off x="555940" y="3147382"/>
            <a:ext cx="1981477" cy="2162477"/>
          </a:xfrm>
          <a:prstGeom prst="rect">
            <a:avLst/>
          </a:prstGeom>
        </xdr:spPr>
      </xdr:pic>
      <xdr:pic>
        <xdr:nvPicPr>
          <xdr:cNvPr id="12" name="Picture 17">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tretch>
            <a:fillRect/>
          </a:stretch>
        </xdr:blipFill>
        <xdr:spPr>
          <a:xfrm>
            <a:off x="6752259" y="908695"/>
            <a:ext cx="1981477" cy="2248214"/>
          </a:xfrm>
          <a:prstGeom prst="rect">
            <a:avLst/>
          </a:prstGeom>
        </xdr:spPr>
      </xdr:pic>
      <xdr:pic>
        <xdr:nvPicPr>
          <xdr:cNvPr id="13" name="Picture 1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tretch>
            <a:fillRect/>
          </a:stretch>
        </xdr:blipFill>
        <xdr:spPr>
          <a:xfrm>
            <a:off x="2620983" y="3153906"/>
            <a:ext cx="1971950" cy="2181529"/>
          </a:xfrm>
          <a:prstGeom prst="rect">
            <a:avLst/>
          </a:prstGeom>
        </xdr:spPr>
      </xdr:pic>
      <xdr:pic>
        <xdr:nvPicPr>
          <xdr:cNvPr id="14" name="Picture 19">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676499" y="3147382"/>
            <a:ext cx="1981477" cy="2210108"/>
          </a:xfrm>
          <a:prstGeom prst="rect">
            <a:avLst/>
          </a:prstGeom>
        </xdr:spPr>
      </xdr:pic>
      <xdr:pic>
        <xdr:nvPicPr>
          <xdr:cNvPr id="15" name="Picture 2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9"/>
          <a:stretch>
            <a:fillRect/>
          </a:stretch>
        </xdr:blipFill>
        <xdr:spPr>
          <a:xfrm>
            <a:off x="6741542" y="3173368"/>
            <a:ext cx="1971950" cy="2172003"/>
          </a:xfrm>
          <a:prstGeom prst="rect">
            <a:avLst/>
          </a:prstGeom>
        </xdr:spPr>
      </xdr:pic>
      <xdr:pic>
        <xdr:nvPicPr>
          <xdr:cNvPr id="16" name="Picture 2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a:stretch>
            <a:fillRect/>
          </a:stretch>
        </xdr:blipFill>
        <xdr:spPr>
          <a:xfrm>
            <a:off x="8797058" y="3153888"/>
            <a:ext cx="1981477" cy="2162477"/>
          </a:xfrm>
          <a:prstGeom prst="rect">
            <a:avLst/>
          </a:prstGeom>
        </xdr:spPr>
      </xdr:pic>
      <xdr:pic>
        <xdr:nvPicPr>
          <xdr:cNvPr id="17" name="Picture 22">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1"/>
          <a:stretch>
            <a:fillRect/>
          </a:stretch>
        </xdr:blipFill>
        <xdr:spPr>
          <a:xfrm>
            <a:off x="8811347" y="937274"/>
            <a:ext cx="1952898" cy="2181529"/>
          </a:xfrm>
          <a:prstGeom prst="rect">
            <a:avLst/>
          </a:prstGeom>
        </xdr:spPr>
      </xdr:pic>
    </xdr:grpSp>
    <xdr:clientData/>
  </xdr:twoCellAnchor>
  <xdr:twoCellAnchor editAs="oneCell">
    <xdr:from>
      <xdr:col>15</xdr:col>
      <xdr:colOff>371475</xdr:colOff>
      <xdr:row>8</xdr:row>
      <xdr:rowOff>1</xdr:rowOff>
    </xdr:from>
    <xdr:to>
      <xdr:col>25</xdr:col>
      <xdr:colOff>53974</xdr:colOff>
      <xdr:row>24</xdr:row>
      <xdr:rowOff>74209</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2"/>
        <a:stretch>
          <a:fillRect/>
        </a:stretch>
      </xdr:blipFill>
      <xdr:spPr>
        <a:xfrm>
          <a:off x="8810625" y="3505201"/>
          <a:ext cx="5848349" cy="3122208"/>
        </a:xfrm>
        <a:prstGeom prst="rect">
          <a:avLst/>
        </a:prstGeom>
      </xdr:spPr>
    </xdr:pic>
    <xdr:clientData/>
  </xdr:twoCellAnchor>
  <xdr:twoCellAnchor>
    <xdr:from>
      <xdr:col>3</xdr:col>
      <xdr:colOff>295275</xdr:colOff>
      <xdr:row>24</xdr:row>
      <xdr:rowOff>76200</xdr:rowOff>
    </xdr:from>
    <xdr:to>
      <xdr:col>15</xdr:col>
      <xdr:colOff>323850</xdr:colOff>
      <xdr:row>32</xdr:row>
      <xdr:rowOff>38100</xdr:rowOff>
    </xdr:to>
    <xdr:grpSp>
      <xdr:nvGrpSpPr>
        <xdr:cNvPr id="30" name="Group 29">
          <a:extLst>
            <a:ext uri="{FF2B5EF4-FFF2-40B4-BE49-F238E27FC236}">
              <a16:creationId xmlns:a16="http://schemas.microsoft.com/office/drawing/2014/main" id="{00000000-0008-0000-0600-00001E000000}"/>
            </a:ext>
          </a:extLst>
        </xdr:cNvPr>
        <xdr:cNvGrpSpPr/>
      </xdr:nvGrpSpPr>
      <xdr:grpSpPr>
        <a:xfrm>
          <a:off x="2409825" y="4914900"/>
          <a:ext cx="6353175" cy="1485900"/>
          <a:chOff x="549276" y="9559925"/>
          <a:chExt cx="7885921" cy="2061858"/>
        </a:xfrm>
      </xdr:grpSpPr>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3"/>
          <a:stretch>
            <a:fillRect/>
          </a:stretch>
        </xdr:blipFill>
        <xdr:spPr>
          <a:xfrm>
            <a:off x="3765324" y="9559925"/>
            <a:ext cx="1475523" cy="2026461"/>
          </a:xfrm>
          <a:prstGeom prst="rect">
            <a:avLst/>
          </a:prstGeom>
        </xdr:spPr>
      </xdr:pic>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4"/>
          <a:stretch>
            <a:fillRect/>
          </a:stretch>
        </xdr:blipFill>
        <xdr:spPr>
          <a:xfrm>
            <a:off x="6945208" y="9559925"/>
            <a:ext cx="1489989" cy="2035311"/>
          </a:xfrm>
          <a:prstGeom prst="rect">
            <a:avLst/>
          </a:prstGeom>
        </xdr:spPr>
      </xdr:pic>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5"/>
          <a:stretch>
            <a:fillRect/>
          </a:stretch>
        </xdr:blipFill>
        <xdr:spPr>
          <a:xfrm>
            <a:off x="5348033" y="9559925"/>
            <a:ext cx="1489989" cy="2053009"/>
          </a:xfrm>
          <a:prstGeom prst="rect">
            <a:avLst/>
          </a:prstGeom>
        </xdr:spPr>
      </xdr:pic>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6"/>
          <a:stretch>
            <a:fillRect/>
          </a:stretch>
        </xdr:blipFill>
        <xdr:spPr>
          <a:xfrm>
            <a:off x="2168149" y="9559925"/>
            <a:ext cx="1489989" cy="2061858"/>
          </a:xfrm>
          <a:prstGeom prst="rect">
            <a:avLst/>
          </a:prstGeom>
        </xdr:spPr>
      </xdr:pic>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7"/>
          <a:stretch>
            <a:fillRect/>
          </a:stretch>
        </xdr:blipFill>
        <xdr:spPr>
          <a:xfrm>
            <a:off x="549276" y="9559925"/>
            <a:ext cx="1511688" cy="2017612"/>
          </a:xfrm>
          <a:prstGeom prst="rect">
            <a:avLst/>
          </a:prstGeom>
        </xdr:spPr>
      </xdr:pic>
    </xdr:grpSp>
    <xdr:clientData/>
  </xdr:twoCellAnchor>
  <xdr:twoCellAnchor>
    <xdr:from>
      <xdr:col>15</xdr:col>
      <xdr:colOff>400050</xdr:colOff>
      <xdr:row>24</xdr:row>
      <xdr:rowOff>57151</xdr:rowOff>
    </xdr:from>
    <xdr:to>
      <xdr:col>25</xdr:col>
      <xdr:colOff>76200</xdr:colOff>
      <xdr:row>32</xdr:row>
      <xdr:rowOff>38101</xdr:rowOff>
    </xdr:to>
    <xdr:grpSp>
      <xdr:nvGrpSpPr>
        <xdr:cNvPr id="36" name="Group 35">
          <a:extLst>
            <a:ext uri="{FF2B5EF4-FFF2-40B4-BE49-F238E27FC236}">
              <a16:creationId xmlns:a16="http://schemas.microsoft.com/office/drawing/2014/main" id="{00000000-0008-0000-0600-000024000000}"/>
            </a:ext>
          </a:extLst>
        </xdr:cNvPr>
        <xdr:cNvGrpSpPr/>
      </xdr:nvGrpSpPr>
      <xdr:grpSpPr>
        <a:xfrm>
          <a:off x="8839200" y="4895851"/>
          <a:ext cx="5848350" cy="1504950"/>
          <a:chOff x="558566" y="11873477"/>
          <a:chExt cx="7909343" cy="2061858"/>
        </a:xfrm>
      </xdr:grpSpPr>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8"/>
          <a:stretch>
            <a:fillRect/>
          </a:stretch>
        </xdr:blipFill>
        <xdr:spPr>
          <a:xfrm>
            <a:off x="558566" y="11873477"/>
            <a:ext cx="1511688" cy="2044160"/>
          </a:xfrm>
          <a:prstGeom prst="rect">
            <a:avLst/>
          </a:prstGeom>
        </xdr:spPr>
      </xdr:pic>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9"/>
          <a:stretch>
            <a:fillRect/>
          </a:stretch>
        </xdr:blipFill>
        <xdr:spPr>
          <a:xfrm>
            <a:off x="3779093" y="11873477"/>
            <a:ext cx="1497222" cy="2035311"/>
          </a:xfrm>
          <a:prstGeom prst="rect">
            <a:avLst/>
          </a:prstGeom>
        </xdr:spPr>
      </xdr:pic>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0"/>
          <a:stretch>
            <a:fillRect/>
          </a:stretch>
        </xdr:blipFill>
        <xdr:spPr>
          <a:xfrm>
            <a:off x="5382123" y="11873477"/>
            <a:ext cx="1482756" cy="2061858"/>
          </a:xfrm>
          <a:prstGeom prst="rect">
            <a:avLst/>
          </a:prstGeom>
        </xdr:spPr>
      </xdr:pic>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1"/>
          <a:stretch>
            <a:fillRect/>
          </a:stretch>
        </xdr:blipFill>
        <xdr:spPr>
          <a:xfrm>
            <a:off x="6970687" y="11873477"/>
            <a:ext cx="1497222" cy="2044160"/>
          </a:xfrm>
          <a:prstGeom prst="rect">
            <a:avLst/>
          </a:prstGeom>
        </xdr:spPr>
      </xdr:pic>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2"/>
          <a:stretch>
            <a:fillRect/>
          </a:stretch>
        </xdr:blipFill>
        <xdr:spPr>
          <a:xfrm>
            <a:off x="2176062" y="11882325"/>
            <a:ext cx="1497222" cy="204416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434975</xdr:colOff>
      <xdr:row>53</xdr:row>
      <xdr:rowOff>130175</xdr:rowOff>
    </xdr:from>
    <xdr:to>
      <xdr:col>2</xdr:col>
      <xdr:colOff>378460</xdr:colOff>
      <xdr:row>58</xdr:row>
      <xdr:rowOff>34618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434975" y="7254875"/>
          <a:ext cx="1423035" cy="8505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431800</xdr:colOff>
      <xdr:row>53</xdr:row>
      <xdr:rowOff>130175</xdr:rowOff>
    </xdr:from>
    <xdr:to>
      <xdr:col>2</xdr:col>
      <xdr:colOff>377825</xdr:colOff>
      <xdr:row>58</xdr:row>
      <xdr:rowOff>35253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31800" y="9731375"/>
          <a:ext cx="1422400" cy="85757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ntorders.nec@necgroup.co.u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Charlee.Churchill@necgroup.co.uk"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9.xml"/><Relationship Id="rId5" Type="http://schemas.openxmlformats.org/officeDocument/2006/relationships/vmlDrawing" Target="../drawings/vmlDrawing2.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5" Type="http://schemas.openxmlformats.org/officeDocument/2006/relationships/drawing" Target="../drawings/drawing18.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printerSettings" Target="../printerSettings/printerSettings23.bin"/><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vmlDrawing" Target="../drawings/vmlDrawing3.vml"/><Relationship Id="rId10" Type="http://schemas.openxmlformats.org/officeDocument/2006/relationships/ctrlProp" Target="../ctrlProps/ctrlProp14.xml"/><Relationship Id="rId4" Type="http://schemas.openxmlformats.org/officeDocument/2006/relationships/drawing" Target="../drawings/drawing23.xml"/><Relationship Id="rId9" Type="http://schemas.openxmlformats.org/officeDocument/2006/relationships/ctrlProp" Target="../ctrlProps/ctrlProp1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mailto:Charlee.Churchill@necgroup.co.uk" TargetMode="External"/><Relationship Id="rId5" Type="http://schemas.openxmlformats.org/officeDocument/2006/relationships/drawing" Target="../drawings/drawing27.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8.xml"/><Relationship Id="rId5" Type="http://schemas.openxmlformats.org/officeDocument/2006/relationships/vmlDrawing" Target="../drawings/vmlDrawing4.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hyperlink" Target="mailto:eventorders.nec@necgroup.co.uk" TargetMode="External"/><Relationship Id="rId2" Type="http://schemas.openxmlformats.org/officeDocument/2006/relationships/hyperlink" Target="mailto:eventorders.nec@necgroup.co.uk" TargetMode="External"/><Relationship Id="rId1" Type="http://schemas.openxmlformats.org/officeDocument/2006/relationships/hyperlink" Target="https://www.thenec.co.uk/terms-and-conditions/exhibitor-terms-and-conditions/" TargetMode="External"/><Relationship Id="rId5" Type="http://schemas.openxmlformats.org/officeDocument/2006/relationships/drawing" Target="../drawings/drawing35.xm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5.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5.x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ventorders.nec@necgroup.co.uk" TargetMode="External"/><Relationship Id="rId1" Type="http://schemas.openxmlformats.org/officeDocument/2006/relationships/hyperlink" Target="mailto:eventorders.nec@nec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B48D7-B0EF-418A-B697-8BED019D3D45}">
  <sheetPr codeName="Sheet1">
    <pageSetUpPr autoPageBreaks="0" fitToPage="1"/>
  </sheetPr>
  <dimension ref="A2:Z36"/>
  <sheetViews>
    <sheetView showGridLines="0" showRowColHeaders="0" tabSelected="1" zoomScaleNormal="100" workbookViewId="0"/>
  </sheetViews>
  <sheetFormatPr defaultColWidth="8.85546875" defaultRowHeight="14.25" x14ac:dyDescent="0.2"/>
  <cols>
    <col min="1" max="16384" width="8.85546875" style="67"/>
  </cols>
  <sheetData>
    <row r="2" spans="1:26" ht="14.1" customHeight="1" x14ac:dyDescent="0.2">
      <c r="A2" s="826" t="s">
        <v>854</v>
      </c>
      <c r="B2" s="826"/>
      <c r="C2" s="826"/>
      <c r="D2" s="826"/>
      <c r="E2" s="826"/>
      <c r="F2" s="826"/>
      <c r="G2" s="826"/>
      <c r="H2" s="826"/>
      <c r="I2" s="826"/>
      <c r="J2" s="826"/>
      <c r="K2" s="826"/>
      <c r="L2" s="826"/>
      <c r="M2" s="826"/>
      <c r="N2" s="826"/>
      <c r="O2" s="826"/>
      <c r="P2" s="826"/>
      <c r="Q2" s="826"/>
      <c r="R2" s="826"/>
      <c r="S2" s="826"/>
      <c r="T2" s="826"/>
      <c r="U2" s="826"/>
      <c r="V2" s="826"/>
      <c r="W2" s="826"/>
      <c r="X2" s="826"/>
      <c r="Y2" s="826"/>
      <c r="Z2" s="826"/>
    </row>
    <row r="3" spans="1:26" ht="14.1" customHeight="1" x14ac:dyDescent="0.2">
      <c r="A3" s="826"/>
      <c r="B3" s="826"/>
      <c r="C3" s="826"/>
      <c r="D3" s="826"/>
      <c r="E3" s="826"/>
      <c r="F3" s="826"/>
      <c r="G3" s="826"/>
      <c r="H3" s="826"/>
      <c r="I3" s="826"/>
      <c r="J3" s="826"/>
      <c r="K3" s="826"/>
      <c r="L3" s="826"/>
      <c r="M3" s="826"/>
      <c r="N3" s="826"/>
      <c r="O3" s="826"/>
      <c r="P3" s="826"/>
      <c r="Q3" s="826"/>
      <c r="R3" s="826"/>
      <c r="S3" s="826"/>
      <c r="T3" s="826"/>
      <c r="U3" s="826"/>
      <c r="V3" s="826"/>
      <c r="W3" s="826"/>
      <c r="X3" s="826"/>
      <c r="Y3" s="826"/>
      <c r="Z3" s="826"/>
    </row>
    <row r="4" spans="1:26" ht="14.1" customHeight="1" x14ac:dyDescent="0.2">
      <c r="A4" s="826"/>
      <c r="B4" s="826"/>
      <c r="C4" s="826"/>
      <c r="D4" s="826"/>
      <c r="E4" s="826"/>
      <c r="F4" s="826"/>
      <c r="G4" s="826"/>
      <c r="H4" s="826"/>
      <c r="I4" s="826"/>
      <c r="J4" s="826"/>
      <c r="K4" s="826"/>
      <c r="L4" s="826"/>
      <c r="M4" s="826"/>
      <c r="N4" s="826"/>
      <c r="O4" s="826"/>
      <c r="P4" s="826"/>
      <c r="Q4" s="826"/>
      <c r="R4" s="826"/>
      <c r="S4" s="826"/>
      <c r="T4" s="826"/>
      <c r="U4" s="826"/>
      <c r="V4" s="826"/>
      <c r="W4" s="826"/>
      <c r="X4" s="826"/>
      <c r="Y4" s="826"/>
      <c r="Z4" s="826"/>
    </row>
    <row r="5" spans="1:26" ht="14.1" customHeight="1" x14ac:dyDescent="0.2">
      <c r="A5" s="826"/>
      <c r="B5" s="826"/>
      <c r="C5" s="826"/>
      <c r="D5" s="826"/>
      <c r="E5" s="826"/>
      <c r="F5" s="826"/>
      <c r="G5" s="826"/>
      <c r="H5" s="826"/>
      <c r="I5" s="826"/>
      <c r="J5" s="826"/>
      <c r="K5" s="826"/>
      <c r="L5" s="826"/>
      <c r="M5" s="826"/>
      <c r="N5" s="826"/>
      <c r="O5" s="826"/>
      <c r="P5" s="826"/>
      <c r="Q5" s="826"/>
      <c r="R5" s="826"/>
      <c r="S5" s="826"/>
      <c r="T5" s="826"/>
      <c r="U5" s="826"/>
      <c r="V5" s="826"/>
      <c r="W5" s="826"/>
      <c r="X5" s="826"/>
      <c r="Y5" s="826"/>
      <c r="Z5" s="826"/>
    </row>
    <row r="7" spans="1:26" ht="15" x14ac:dyDescent="0.2">
      <c r="I7" s="407" t="s">
        <v>1</v>
      </c>
      <c r="J7" s="407"/>
      <c r="K7" s="407"/>
      <c r="L7" s="407"/>
      <c r="M7" s="407"/>
      <c r="N7" s="407"/>
      <c r="O7" s="407"/>
      <c r="P7" s="407"/>
      <c r="Q7" s="407"/>
      <c r="R7" s="407"/>
    </row>
    <row r="8" spans="1:26" x14ac:dyDescent="0.2">
      <c r="C8" s="842"/>
      <c r="D8" s="842"/>
      <c r="E8" s="842"/>
      <c r="F8" s="842"/>
      <c r="G8" s="842"/>
      <c r="H8" s="842"/>
      <c r="K8" s="843"/>
      <c r="L8" s="843"/>
      <c r="M8" s="843"/>
      <c r="N8" s="843"/>
      <c r="O8" s="843"/>
      <c r="P8" s="843"/>
      <c r="S8" s="843"/>
      <c r="T8" s="843"/>
      <c r="U8" s="843"/>
      <c r="V8" s="843"/>
      <c r="W8" s="843"/>
      <c r="X8" s="843"/>
    </row>
    <row r="9" spans="1:26" x14ac:dyDescent="0.2">
      <c r="C9" s="842"/>
      <c r="D9" s="842"/>
      <c r="E9" s="842"/>
      <c r="F9" s="842"/>
      <c r="G9" s="842"/>
      <c r="H9" s="842"/>
      <c r="K9" s="843"/>
      <c r="L9" s="843"/>
      <c r="M9" s="843"/>
      <c r="N9" s="843"/>
      <c r="O9" s="843"/>
      <c r="P9" s="843"/>
      <c r="S9" s="843"/>
      <c r="T9" s="843"/>
      <c r="U9" s="843"/>
      <c r="V9" s="843"/>
      <c r="W9" s="843"/>
      <c r="X9" s="843"/>
    </row>
    <row r="10" spans="1:26" x14ac:dyDescent="0.2">
      <c r="C10" s="842"/>
      <c r="D10" s="842"/>
      <c r="E10" s="842"/>
      <c r="F10" s="842"/>
      <c r="G10" s="842"/>
      <c r="H10" s="842"/>
      <c r="K10" s="843"/>
      <c r="L10" s="843"/>
      <c r="M10" s="843"/>
      <c r="N10" s="843"/>
      <c r="O10" s="843"/>
      <c r="P10" s="843"/>
      <c r="S10" s="843"/>
      <c r="T10" s="843"/>
      <c r="U10" s="843"/>
      <c r="V10" s="843"/>
      <c r="W10" s="843"/>
      <c r="X10" s="843"/>
    </row>
    <row r="11" spans="1:26" x14ac:dyDescent="0.2">
      <c r="C11" s="842"/>
      <c r="D11" s="842"/>
      <c r="E11" s="842"/>
      <c r="F11" s="842"/>
      <c r="G11" s="842"/>
      <c r="H11" s="842"/>
      <c r="K11" s="843"/>
      <c r="L11" s="843"/>
      <c r="M11" s="843"/>
      <c r="N11" s="843"/>
      <c r="O11" s="843"/>
      <c r="P11" s="843"/>
      <c r="S11" s="843"/>
      <c r="T11" s="843"/>
      <c r="U11" s="843"/>
      <c r="V11" s="843"/>
      <c r="W11" s="843"/>
      <c r="X11" s="843"/>
    </row>
    <row r="12" spans="1:26" x14ac:dyDescent="0.2">
      <c r="C12" s="842"/>
      <c r="D12" s="842"/>
      <c r="E12" s="842"/>
      <c r="F12" s="842"/>
      <c r="G12" s="842"/>
      <c r="H12" s="842"/>
      <c r="K12" s="843"/>
      <c r="L12" s="843"/>
      <c r="M12" s="843"/>
      <c r="N12" s="843"/>
      <c r="O12" s="843"/>
      <c r="P12" s="843"/>
      <c r="S12" s="843"/>
      <c r="T12" s="843"/>
      <c r="U12" s="843"/>
      <c r="V12" s="843"/>
      <c r="W12" s="843"/>
      <c r="X12" s="843"/>
    </row>
    <row r="13" spans="1:26" x14ac:dyDescent="0.2">
      <c r="C13" s="842"/>
      <c r="D13" s="842"/>
      <c r="E13" s="842"/>
      <c r="F13" s="842"/>
      <c r="G13" s="842"/>
      <c r="H13" s="842"/>
      <c r="K13" s="843"/>
      <c r="L13" s="843"/>
      <c r="M13" s="843"/>
      <c r="N13" s="843"/>
      <c r="O13" s="843"/>
      <c r="P13" s="843"/>
      <c r="S13" s="843"/>
      <c r="T13" s="843"/>
      <c r="U13" s="843"/>
      <c r="V13" s="843"/>
      <c r="W13" s="843"/>
      <c r="X13" s="843"/>
    </row>
    <row r="14" spans="1:26" x14ac:dyDescent="0.2">
      <c r="C14" s="842"/>
      <c r="D14" s="842"/>
      <c r="E14" s="842"/>
      <c r="F14" s="842"/>
      <c r="G14" s="842"/>
      <c r="H14" s="842"/>
      <c r="K14" s="843"/>
      <c r="L14" s="843"/>
      <c r="M14" s="843"/>
      <c r="N14" s="843"/>
      <c r="O14" s="843"/>
      <c r="P14" s="843"/>
      <c r="S14" s="843"/>
      <c r="T14" s="843"/>
      <c r="U14" s="843"/>
      <c r="V14" s="843"/>
      <c r="W14" s="843"/>
      <c r="X14" s="843"/>
    </row>
    <row r="15" spans="1:26" x14ac:dyDescent="0.2">
      <c r="C15" s="842"/>
      <c r="D15" s="842"/>
      <c r="E15" s="842"/>
      <c r="F15" s="842"/>
      <c r="G15" s="842"/>
      <c r="H15" s="842"/>
      <c r="K15" s="843"/>
      <c r="L15" s="843"/>
      <c r="M15" s="843"/>
      <c r="N15" s="843"/>
      <c r="O15" s="843"/>
      <c r="P15" s="843"/>
      <c r="S15" s="843"/>
      <c r="T15" s="843"/>
      <c r="U15" s="843"/>
      <c r="V15" s="843"/>
      <c r="W15" s="843"/>
      <c r="X15" s="843"/>
    </row>
    <row r="16" spans="1:26" x14ac:dyDescent="0.2">
      <c r="C16" s="842"/>
      <c r="D16" s="842"/>
      <c r="E16" s="842"/>
      <c r="F16" s="842"/>
      <c r="G16" s="842"/>
      <c r="H16" s="842"/>
      <c r="K16" s="843"/>
      <c r="L16" s="843"/>
      <c r="M16" s="843"/>
      <c r="N16" s="843"/>
      <c r="O16" s="843"/>
      <c r="P16" s="843"/>
      <c r="S16" s="843"/>
      <c r="T16" s="843"/>
      <c r="U16" s="843"/>
      <c r="V16" s="843"/>
      <c r="W16" s="843"/>
      <c r="X16" s="843"/>
    </row>
    <row r="17" spans="3:24" x14ac:dyDescent="0.2">
      <c r="C17" s="842"/>
      <c r="D17" s="842"/>
      <c r="E17" s="842"/>
      <c r="F17" s="842"/>
      <c r="G17" s="842"/>
      <c r="H17" s="842"/>
      <c r="K17" s="843"/>
      <c r="L17" s="843"/>
      <c r="M17" s="843"/>
      <c r="N17" s="843"/>
      <c r="O17" s="843"/>
      <c r="P17" s="843"/>
      <c r="S17" s="843"/>
      <c r="T17" s="843"/>
      <c r="U17" s="843"/>
      <c r="V17" s="843"/>
      <c r="W17" s="843"/>
      <c r="X17" s="843"/>
    </row>
    <row r="18" spans="3:24" x14ac:dyDescent="0.2">
      <c r="C18" s="842"/>
      <c r="D18" s="842"/>
      <c r="E18" s="842"/>
      <c r="F18" s="842"/>
      <c r="G18" s="842"/>
      <c r="H18" s="842"/>
      <c r="K18" s="843"/>
      <c r="L18" s="843"/>
      <c r="M18" s="843"/>
      <c r="N18" s="843"/>
      <c r="O18" s="843"/>
      <c r="P18" s="843"/>
      <c r="S18" s="843"/>
      <c r="T18" s="843"/>
      <c r="U18" s="843"/>
      <c r="V18" s="843"/>
      <c r="W18" s="843"/>
      <c r="X18" s="843"/>
    </row>
    <row r="19" spans="3:24" x14ac:dyDescent="0.2">
      <c r="C19" s="842"/>
      <c r="D19" s="842"/>
      <c r="E19" s="842"/>
      <c r="F19" s="842"/>
      <c r="G19" s="842"/>
      <c r="H19" s="842"/>
      <c r="K19" s="843"/>
      <c r="L19" s="843"/>
      <c r="M19" s="843"/>
      <c r="N19" s="843"/>
      <c r="O19" s="843"/>
      <c r="P19" s="843"/>
      <c r="S19" s="843"/>
      <c r="T19" s="843"/>
      <c r="U19" s="843"/>
      <c r="V19" s="843"/>
      <c r="W19" s="843"/>
      <c r="X19" s="843"/>
    </row>
    <row r="20" spans="3:24" x14ac:dyDescent="0.2">
      <c r="C20" s="842"/>
      <c r="D20" s="842"/>
      <c r="E20" s="842"/>
      <c r="F20" s="842"/>
      <c r="G20" s="842"/>
      <c r="H20" s="842"/>
      <c r="K20" s="843"/>
      <c r="L20" s="843"/>
      <c r="M20" s="843"/>
      <c r="N20" s="843"/>
      <c r="O20" s="843"/>
      <c r="P20" s="843"/>
      <c r="S20" s="843"/>
      <c r="T20" s="843"/>
      <c r="U20" s="843"/>
      <c r="V20" s="843"/>
      <c r="W20" s="843"/>
      <c r="X20" s="843"/>
    </row>
    <row r="21" spans="3:24" x14ac:dyDescent="0.2">
      <c r="C21" s="842"/>
      <c r="D21" s="842"/>
      <c r="E21" s="842"/>
      <c r="F21" s="842"/>
      <c r="G21" s="842"/>
      <c r="H21" s="842"/>
      <c r="K21" s="843"/>
      <c r="L21" s="843"/>
      <c r="M21" s="843"/>
      <c r="N21" s="843"/>
      <c r="O21" s="843"/>
      <c r="P21" s="843"/>
      <c r="S21" s="843"/>
      <c r="T21" s="843"/>
      <c r="U21" s="843"/>
      <c r="V21" s="843"/>
      <c r="W21" s="843"/>
      <c r="X21" s="843"/>
    </row>
    <row r="22" spans="3:24" ht="14.45" customHeight="1" x14ac:dyDescent="0.2">
      <c r="C22" s="842"/>
      <c r="D22" s="842"/>
      <c r="E22" s="842"/>
      <c r="F22" s="842"/>
      <c r="G22" s="842"/>
      <c r="H22" s="842"/>
      <c r="K22" s="844"/>
      <c r="L22" s="844"/>
      <c r="M22" s="844"/>
      <c r="N22" s="844"/>
      <c r="O22" s="844"/>
      <c r="P22" s="844"/>
      <c r="S22" s="844"/>
      <c r="T22" s="844"/>
      <c r="U22" s="844"/>
      <c r="V22" s="844"/>
      <c r="W22" s="844"/>
      <c r="X22" s="844"/>
    </row>
    <row r="23" spans="3:24" ht="14.45" customHeight="1" x14ac:dyDescent="0.2">
      <c r="C23" s="842"/>
      <c r="D23" s="842"/>
      <c r="E23" s="842"/>
      <c r="F23" s="842"/>
      <c r="G23" s="842"/>
      <c r="H23" s="842"/>
      <c r="K23" s="844"/>
      <c r="L23" s="844"/>
      <c r="M23" s="844"/>
      <c r="N23" s="844"/>
      <c r="O23" s="844"/>
      <c r="P23" s="844"/>
      <c r="S23" s="844"/>
      <c r="T23" s="844"/>
      <c r="U23" s="844"/>
      <c r="V23" s="844"/>
      <c r="W23" s="844"/>
      <c r="X23" s="844"/>
    </row>
    <row r="24" spans="3:24" ht="14.45" customHeight="1" x14ac:dyDescent="0.2">
      <c r="C24" s="842"/>
      <c r="D24" s="842"/>
      <c r="E24" s="842"/>
      <c r="F24" s="842"/>
      <c r="G24" s="842"/>
      <c r="H24" s="842"/>
      <c r="K24" s="844"/>
      <c r="L24" s="844"/>
      <c r="M24" s="844"/>
      <c r="N24" s="844"/>
      <c r="O24" s="844"/>
      <c r="P24" s="844"/>
      <c r="S24" s="844"/>
      <c r="T24" s="844"/>
      <c r="U24" s="844"/>
      <c r="V24" s="844"/>
      <c r="W24" s="844"/>
      <c r="X24" s="844"/>
    </row>
    <row r="25" spans="3:24" x14ac:dyDescent="0.2">
      <c r="C25" s="842"/>
      <c r="D25" s="842"/>
      <c r="E25" s="842"/>
      <c r="F25" s="842"/>
      <c r="G25" s="842"/>
      <c r="H25" s="842"/>
      <c r="K25" s="844"/>
      <c r="L25" s="844"/>
      <c r="M25" s="844"/>
      <c r="N25" s="844"/>
      <c r="O25" s="844"/>
      <c r="P25" s="844"/>
      <c r="S25" s="844"/>
      <c r="T25" s="844"/>
      <c r="U25" s="844"/>
      <c r="V25" s="844"/>
      <c r="W25" s="844"/>
      <c r="X25" s="844"/>
    </row>
    <row r="31" spans="3:24" x14ac:dyDescent="0.2">
      <c r="C31" s="827" t="s">
        <v>2</v>
      </c>
      <c r="D31" s="828"/>
      <c r="E31" s="828"/>
      <c r="F31" s="828"/>
      <c r="G31" s="828"/>
      <c r="H31" s="828"/>
      <c r="I31" s="828"/>
      <c r="J31" s="828"/>
      <c r="K31" s="828"/>
      <c r="L31" s="828"/>
      <c r="M31" s="828"/>
      <c r="N31" s="828"/>
      <c r="O31" s="828"/>
      <c r="P31" s="828"/>
      <c r="Q31" s="828"/>
      <c r="R31" s="828"/>
      <c r="S31" s="828"/>
      <c r="T31" s="828"/>
      <c r="U31" s="828"/>
      <c r="V31" s="828"/>
      <c r="W31" s="828"/>
      <c r="X31" s="829"/>
    </row>
    <row r="32" spans="3:24" x14ac:dyDescent="0.2">
      <c r="C32" s="830"/>
      <c r="D32" s="831"/>
      <c r="E32" s="831"/>
      <c r="F32" s="831"/>
      <c r="G32" s="831"/>
      <c r="H32" s="831"/>
      <c r="I32" s="831"/>
      <c r="J32" s="831"/>
      <c r="K32" s="831"/>
      <c r="L32" s="831"/>
      <c r="M32" s="831"/>
      <c r="N32" s="831"/>
      <c r="O32" s="831"/>
      <c r="P32" s="831"/>
      <c r="Q32" s="831"/>
      <c r="R32" s="831"/>
      <c r="S32" s="831"/>
      <c r="T32" s="831"/>
      <c r="U32" s="831"/>
      <c r="V32" s="831"/>
      <c r="W32" s="831"/>
      <c r="X32" s="832"/>
    </row>
    <row r="33" spans="3:24" x14ac:dyDescent="0.2">
      <c r="C33" s="833" t="s">
        <v>636</v>
      </c>
      <c r="D33" s="834"/>
      <c r="E33" s="834"/>
      <c r="F33" s="834"/>
      <c r="G33" s="834"/>
      <c r="H33" s="834"/>
      <c r="I33" s="834"/>
      <c r="J33" s="834"/>
      <c r="K33" s="834"/>
      <c r="L33" s="834"/>
      <c r="M33" s="834"/>
      <c r="N33" s="834"/>
      <c r="O33" s="834"/>
      <c r="P33" s="834"/>
      <c r="Q33" s="834"/>
      <c r="R33" s="834"/>
      <c r="S33" s="834"/>
      <c r="T33" s="834"/>
      <c r="U33" s="834"/>
      <c r="V33" s="834"/>
      <c r="W33" s="834"/>
      <c r="X33" s="835"/>
    </row>
    <row r="34" spans="3:24" x14ac:dyDescent="0.2">
      <c r="C34" s="833"/>
      <c r="D34" s="834"/>
      <c r="E34" s="834"/>
      <c r="F34" s="834"/>
      <c r="G34" s="834"/>
      <c r="H34" s="834"/>
      <c r="I34" s="834"/>
      <c r="J34" s="834"/>
      <c r="K34" s="834"/>
      <c r="L34" s="834"/>
      <c r="M34" s="834"/>
      <c r="N34" s="834"/>
      <c r="O34" s="834"/>
      <c r="P34" s="834"/>
      <c r="Q34" s="834"/>
      <c r="R34" s="834"/>
      <c r="S34" s="834"/>
      <c r="T34" s="834"/>
      <c r="U34" s="834"/>
      <c r="V34" s="834"/>
      <c r="W34" s="834"/>
      <c r="X34" s="835"/>
    </row>
    <row r="35" spans="3:24" x14ac:dyDescent="0.2">
      <c r="C35" s="836" t="s">
        <v>3</v>
      </c>
      <c r="D35" s="837"/>
      <c r="E35" s="837"/>
      <c r="F35" s="837"/>
      <c r="G35" s="837"/>
      <c r="H35" s="837"/>
      <c r="I35" s="837"/>
      <c r="J35" s="837"/>
      <c r="K35" s="837"/>
      <c r="L35" s="837"/>
      <c r="M35" s="837"/>
      <c r="N35" s="837"/>
      <c r="O35" s="837"/>
      <c r="P35" s="837"/>
      <c r="Q35" s="837"/>
      <c r="R35" s="837"/>
      <c r="S35" s="837"/>
      <c r="T35" s="837"/>
      <c r="U35" s="837"/>
      <c r="V35" s="837"/>
      <c r="W35" s="837"/>
      <c r="X35" s="838"/>
    </row>
    <row r="36" spans="3:24" x14ac:dyDescent="0.2">
      <c r="C36" s="839"/>
      <c r="D36" s="840"/>
      <c r="E36" s="840"/>
      <c r="F36" s="840"/>
      <c r="G36" s="840"/>
      <c r="H36" s="840"/>
      <c r="I36" s="840"/>
      <c r="J36" s="840"/>
      <c r="K36" s="840"/>
      <c r="L36" s="840"/>
      <c r="M36" s="840"/>
      <c r="N36" s="840"/>
      <c r="O36" s="840"/>
      <c r="P36" s="840"/>
      <c r="Q36" s="840"/>
      <c r="R36" s="840"/>
      <c r="S36" s="840"/>
      <c r="T36" s="840"/>
      <c r="U36" s="840"/>
      <c r="V36" s="840"/>
      <c r="W36" s="840"/>
      <c r="X36" s="841"/>
    </row>
  </sheetData>
  <sheetProtection algorithmName="SHA-512" hashValue="sVJAqBoCcjsFN0JCNgJAl9CMPtHepUe5NuSDcaP1q2mopsVhKxm5G831vzvmWKOS6GDaO4SCbF88jI8XrCZudQ==" saltValue="YGJqStEx4XR+hPXDezxIEg==" spinCount="100000" sheet="1" objects="1" scenarios="1"/>
  <mergeCells count="10">
    <mergeCell ref="A2:Z5"/>
    <mergeCell ref="C31:X32"/>
    <mergeCell ref="C33:X34"/>
    <mergeCell ref="C35:X36"/>
    <mergeCell ref="C8:H21"/>
    <mergeCell ref="K8:P21"/>
    <mergeCell ref="S8:X21"/>
    <mergeCell ref="C22:H25"/>
    <mergeCell ref="K22:P25"/>
    <mergeCell ref="S22:X25"/>
  </mergeCells>
  <hyperlinks>
    <hyperlink ref="C33:X34" r:id="rId1" display="Email: eventorders.nec@necgroup.co.uk" xr:uid="{80522233-56E1-4006-9B3E-1622513BDBF0}"/>
  </hyperlinks>
  <printOptions horizontalCentered="1" verticalCentered="1"/>
  <pageMargins left="0.23622047244094491" right="0.23622047244094491" top="0.35433070866141736" bottom="0.35433070866141736" header="0.31496062992125984" footer="0.31496062992125984"/>
  <pageSetup paperSize="9" scale="61"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50FB5-DA84-47DD-8AF9-EE370A9A2F46}">
  <sheetPr>
    <pageSetUpPr fitToPage="1"/>
  </sheetPr>
  <dimension ref="A1:V84"/>
  <sheetViews>
    <sheetView showGridLines="0" showRowColHeaders="0" workbookViewId="0">
      <selection activeCell="A24" sqref="A24:C25"/>
    </sheetView>
  </sheetViews>
  <sheetFormatPr defaultRowHeight="15" x14ac:dyDescent="0.25"/>
  <cols>
    <col min="1" max="1" width="10.5703125" style="815" customWidth="1"/>
    <col min="2" max="3" width="10.5703125" style="816" customWidth="1"/>
    <col min="4" max="4" width="10.5703125" style="16" customWidth="1"/>
    <col min="5" max="5" width="23.7109375" customWidth="1"/>
    <col min="6" max="6" width="10.7109375" bestFit="1" customWidth="1"/>
    <col min="7" max="7" width="11.7109375" bestFit="1" customWidth="1"/>
    <col min="8" max="10" width="11.5703125" bestFit="1" customWidth="1"/>
  </cols>
  <sheetData>
    <row r="1" spans="1:22" s="797" customFormat="1" ht="36" customHeight="1" x14ac:dyDescent="0.2">
      <c r="A1" s="1076" t="s">
        <v>89</v>
      </c>
      <c r="B1" s="1077"/>
      <c r="C1" s="1077"/>
      <c r="E1" s="818" t="str">
        <f>Landing!A2</f>
        <v>NEC Fully Connected Order Form - FIT Show 2025</v>
      </c>
      <c r="K1" s="819"/>
      <c r="L1" s="820"/>
      <c r="M1" s="820"/>
      <c r="S1" s="821" t="s">
        <v>5</v>
      </c>
      <c r="U1" s="819"/>
    </row>
    <row r="2" spans="1:22" ht="15" customHeight="1" x14ac:dyDescent="0.25">
      <c r="A2" s="862"/>
      <c r="B2" s="862"/>
      <c r="C2" s="862"/>
      <c r="D2" s="413"/>
      <c r="E2" s="695"/>
      <c r="F2" s="69"/>
      <c r="G2" s="69"/>
      <c r="H2" s="69"/>
      <c r="I2" s="69"/>
      <c r="J2" s="69"/>
      <c r="K2" s="696"/>
      <c r="L2" s="697"/>
      <c r="M2" s="697"/>
      <c r="N2" s="69"/>
      <c r="O2" s="69"/>
      <c r="P2" s="69"/>
      <c r="Q2" s="69"/>
      <c r="R2" s="69"/>
      <c r="S2" s="817"/>
      <c r="T2" s="69"/>
      <c r="U2" s="696"/>
      <c r="V2" s="69"/>
    </row>
    <row r="3" spans="1:22" ht="15" customHeight="1" x14ac:dyDescent="0.25">
      <c r="A3" s="862"/>
      <c r="B3" s="862"/>
      <c r="C3" s="862"/>
      <c r="D3" s="413"/>
      <c r="E3" s="695"/>
      <c r="F3" s="69"/>
      <c r="G3" s="69"/>
      <c r="H3" s="69"/>
      <c r="I3" s="69"/>
      <c r="J3" s="69"/>
      <c r="K3" s="696"/>
      <c r="L3" s="697"/>
      <c r="M3" s="697"/>
      <c r="N3" s="69"/>
      <c r="O3" s="69"/>
      <c r="P3" s="69"/>
      <c r="Q3" s="69"/>
      <c r="R3" s="69"/>
      <c r="S3" s="817"/>
      <c r="T3" s="69"/>
      <c r="U3" s="696"/>
      <c r="V3" s="69"/>
    </row>
    <row r="4" spans="1:22" ht="15" customHeight="1" x14ac:dyDescent="0.25">
      <c r="A4" s="863" t="s">
        <v>6</v>
      </c>
      <c r="B4" s="864"/>
      <c r="C4" s="865"/>
      <c r="D4" s="783"/>
      <c r="E4" s="1075" t="s">
        <v>902</v>
      </c>
      <c r="F4" s="1075"/>
      <c r="G4" s="1075"/>
      <c r="H4" s="1075"/>
      <c r="I4" s="1075"/>
      <c r="J4" s="1075"/>
    </row>
    <row r="5" spans="1:22" ht="15" customHeight="1" x14ac:dyDescent="0.25">
      <c r="A5" s="863"/>
      <c r="B5" s="864"/>
      <c r="C5" s="865"/>
      <c r="D5" s="784"/>
      <c r="E5" s="1075"/>
      <c r="F5" s="1075"/>
      <c r="G5" s="1075"/>
      <c r="H5" s="1075"/>
      <c r="I5" s="1075"/>
      <c r="J5" s="1075"/>
    </row>
    <row r="6" spans="1:22" ht="15" customHeight="1" x14ac:dyDescent="0.25">
      <c r="A6" s="852" t="s">
        <v>8</v>
      </c>
      <c r="B6" s="853"/>
      <c r="C6" s="854"/>
      <c r="D6" s="784"/>
      <c r="E6" s="798"/>
      <c r="F6" s="1078" t="s">
        <v>903</v>
      </c>
      <c r="G6" s="1079" t="s">
        <v>904</v>
      </c>
      <c r="H6" s="1079"/>
      <c r="I6" s="1079"/>
      <c r="J6" s="1079"/>
      <c r="K6" s="798"/>
      <c r="L6" s="798"/>
      <c r="M6" s="798"/>
      <c r="N6" s="798"/>
      <c r="O6" s="798"/>
      <c r="P6" s="798"/>
      <c r="Q6" s="798"/>
      <c r="R6" s="798"/>
      <c r="S6" s="798"/>
    </row>
    <row r="7" spans="1:22" ht="15" customHeight="1" x14ac:dyDescent="0.25">
      <c r="A7" s="855"/>
      <c r="B7" s="856"/>
      <c r="C7" s="857"/>
      <c r="D7" s="785"/>
      <c r="E7" s="798"/>
      <c r="F7" s="1078"/>
      <c r="G7" s="799">
        <v>20</v>
      </c>
      <c r="H7" s="799">
        <v>40</v>
      </c>
      <c r="I7" s="799">
        <v>60</v>
      </c>
      <c r="J7" s="799">
        <v>100</v>
      </c>
      <c r="K7" s="798"/>
      <c r="L7" s="798"/>
      <c r="M7" s="798"/>
      <c r="N7" s="798"/>
      <c r="O7" s="798"/>
      <c r="P7" s="798"/>
      <c r="Q7" s="798"/>
      <c r="R7" s="798"/>
      <c r="S7" s="798"/>
    </row>
    <row r="8" spans="1:22" ht="15" customHeight="1" x14ac:dyDescent="0.25">
      <c r="A8" s="852" t="s">
        <v>840</v>
      </c>
      <c r="B8" s="853"/>
      <c r="C8" s="854"/>
      <c r="D8" s="785"/>
      <c r="F8" s="800"/>
      <c r="G8" s="798"/>
      <c r="H8" s="798"/>
      <c r="I8" s="798"/>
      <c r="J8" s="798"/>
      <c r="K8" s="798"/>
      <c r="L8" s="798"/>
      <c r="M8" s="798"/>
      <c r="N8" s="798"/>
      <c r="O8" s="798"/>
      <c r="P8" s="798"/>
      <c r="Q8" s="798"/>
      <c r="R8" s="798"/>
      <c r="S8" s="798"/>
    </row>
    <row r="9" spans="1:22" ht="15" customHeight="1" x14ac:dyDescent="0.25">
      <c r="A9" s="855"/>
      <c r="B9" s="856"/>
      <c r="C9" s="857"/>
      <c r="D9" s="786"/>
      <c r="E9" s="1082" t="s">
        <v>924</v>
      </c>
      <c r="F9" s="800"/>
      <c r="G9" s="798"/>
      <c r="H9" s="798"/>
      <c r="I9" s="798"/>
      <c r="J9" s="798"/>
      <c r="K9" s="798"/>
      <c r="L9" s="798"/>
      <c r="M9" s="798"/>
      <c r="N9" s="798"/>
      <c r="O9" s="798"/>
      <c r="P9" s="798"/>
      <c r="Q9" s="798"/>
      <c r="R9" s="798"/>
      <c r="S9" s="798"/>
    </row>
    <row r="10" spans="1:22" ht="15" customHeight="1" x14ac:dyDescent="0.25">
      <c r="A10" s="852" t="s">
        <v>828</v>
      </c>
      <c r="B10" s="853"/>
      <c r="C10" s="854"/>
      <c r="D10" s="786"/>
      <c r="E10" s="1082"/>
      <c r="F10" s="800"/>
      <c r="G10" s="798"/>
      <c r="H10" s="798"/>
      <c r="I10" s="798"/>
      <c r="J10" s="798"/>
      <c r="K10" s="798"/>
      <c r="L10" s="798"/>
      <c r="M10" s="798"/>
      <c r="N10" s="798"/>
      <c r="O10" s="798"/>
      <c r="P10" s="798"/>
      <c r="Q10" s="798"/>
      <c r="R10" s="798"/>
      <c r="S10" s="798"/>
    </row>
    <row r="11" spans="1:22" ht="15" customHeight="1" x14ac:dyDescent="0.25">
      <c r="A11" s="855"/>
      <c r="B11" s="856"/>
      <c r="C11" s="857"/>
      <c r="D11" s="787"/>
      <c r="E11" s="1082"/>
      <c r="F11" s="800"/>
      <c r="G11" s="798"/>
      <c r="H11" s="798"/>
      <c r="I11" s="798"/>
      <c r="J11" s="798"/>
      <c r="K11" s="798"/>
      <c r="L11" s="798"/>
      <c r="M11" s="798"/>
      <c r="N11" s="798"/>
      <c r="O11" s="798"/>
      <c r="P11" s="798"/>
      <c r="Q11" s="798"/>
      <c r="R11" s="798"/>
      <c r="S11" s="798"/>
    </row>
    <row r="12" spans="1:22" ht="15" customHeight="1" x14ac:dyDescent="0.25">
      <c r="A12" s="866" t="s">
        <v>855</v>
      </c>
      <c r="B12" s="867"/>
      <c r="C12" s="868"/>
      <c r="D12" s="787"/>
      <c r="E12" s="1082"/>
      <c r="F12" s="801">
        <f>21*4</f>
        <v>84</v>
      </c>
      <c r="G12" s="802">
        <f>21*4*2</f>
        <v>168</v>
      </c>
      <c r="H12" s="801">
        <f>21*4*3</f>
        <v>252</v>
      </c>
      <c r="I12" s="801">
        <f>21*4*4</f>
        <v>336</v>
      </c>
      <c r="J12" s="801">
        <f>21*4*4</f>
        <v>336</v>
      </c>
      <c r="K12" s="798"/>
      <c r="L12" s="798"/>
      <c r="M12" s="798"/>
      <c r="N12" s="798"/>
      <c r="O12" s="798"/>
      <c r="P12" s="798"/>
      <c r="Q12" s="798"/>
      <c r="R12" s="798"/>
      <c r="S12" s="798"/>
    </row>
    <row r="13" spans="1:22" ht="15" customHeight="1" x14ac:dyDescent="0.25">
      <c r="A13" s="869"/>
      <c r="B13" s="870"/>
      <c r="C13" s="871"/>
      <c r="D13" s="787"/>
      <c r="E13" s="1083" t="s">
        <v>925</v>
      </c>
      <c r="F13" s="801"/>
      <c r="G13" s="802"/>
      <c r="H13" s="801"/>
      <c r="I13" s="801"/>
      <c r="J13" s="801"/>
      <c r="K13" s="798"/>
      <c r="L13" s="798"/>
      <c r="M13" s="798"/>
      <c r="N13" s="798"/>
      <c r="O13" s="798"/>
      <c r="P13" s="798"/>
      <c r="Q13" s="798"/>
      <c r="R13" s="798"/>
      <c r="S13" s="798"/>
    </row>
    <row r="14" spans="1:22" ht="15" customHeight="1" x14ac:dyDescent="0.25">
      <c r="A14" s="852" t="s">
        <v>665</v>
      </c>
      <c r="B14" s="853"/>
      <c r="C14" s="854"/>
      <c r="D14" s="787"/>
      <c r="E14" s="1083"/>
      <c r="F14" s="801"/>
      <c r="G14" s="802"/>
      <c r="H14" s="801"/>
      <c r="I14" s="801"/>
      <c r="J14" s="801"/>
      <c r="K14" s="798"/>
      <c r="L14" s="798"/>
      <c r="M14" s="798"/>
      <c r="N14" s="798"/>
      <c r="O14" s="798"/>
      <c r="P14" s="798"/>
      <c r="Q14" s="798"/>
      <c r="R14" s="798"/>
      <c r="S14" s="798"/>
    </row>
    <row r="15" spans="1:22" ht="15" customHeight="1" x14ac:dyDescent="0.25">
      <c r="A15" s="855"/>
      <c r="B15" s="856"/>
      <c r="C15" s="857"/>
      <c r="D15" s="788"/>
      <c r="E15" s="1083"/>
      <c r="F15" s="801">
        <f>21*4</f>
        <v>84</v>
      </c>
      <c r="G15" s="802">
        <f>21*4</f>
        <v>84</v>
      </c>
      <c r="H15" s="801">
        <f>21*4</f>
        <v>84</v>
      </c>
      <c r="I15" s="801">
        <f>21*4*2</f>
        <v>168</v>
      </c>
      <c r="J15" s="801">
        <f>21*4*2</f>
        <v>168</v>
      </c>
      <c r="K15" s="798"/>
      <c r="L15" s="798"/>
      <c r="M15" s="798"/>
      <c r="N15" s="798"/>
      <c r="O15" s="798"/>
      <c r="P15" s="798"/>
      <c r="Q15" s="798"/>
      <c r="R15" s="798"/>
      <c r="S15" s="798"/>
    </row>
    <row r="16" spans="1:22" ht="15" customHeight="1" x14ac:dyDescent="0.25">
      <c r="A16" s="852" t="s">
        <v>865</v>
      </c>
      <c r="B16" s="853"/>
      <c r="C16" s="854"/>
      <c r="D16" s="788"/>
      <c r="E16" s="803"/>
      <c r="F16" s="801"/>
      <c r="G16" s="802"/>
      <c r="H16" s="801"/>
      <c r="I16" s="801"/>
      <c r="J16" s="801"/>
      <c r="K16" s="798"/>
      <c r="L16" s="798"/>
      <c r="M16" s="798"/>
      <c r="N16" s="798"/>
      <c r="O16" s="798"/>
      <c r="P16" s="798"/>
      <c r="Q16" s="798"/>
      <c r="R16" s="798"/>
      <c r="S16" s="798"/>
    </row>
    <row r="17" spans="1:19" ht="15" customHeight="1" x14ac:dyDescent="0.25">
      <c r="A17" s="855"/>
      <c r="B17" s="856"/>
      <c r="C17" s="857"/>
      <c r="D17" s="787"/>
      <c r="E17" s="804"/>
      <c r="F17" s="805"/>
      <c r="G17" s="806"/>
      <c r="H17" s="805"/>
      <c r="I17" s="805"/>
      <c r="J17" s="805"/>
      <c r="K17" s="798"/>
      <c r="L17" s="798"/>
      <c r="M17" s="798"/>
      <c r="N17" s="798"/>
      <c r="O17" s="798"/>
      <c r="P17" s="798"/>
      <c r="Q17" s="798"/>
      <c r="R17" s="798"/>
      <c r="S17" s="798"/>
    </row>
    <row r="18" spans="1:19" ht="15" customHeight="1" x14ac:dyDescent="0.25">
      <c r="A18" s="852" t="s">
        <v>146</v>
      </c>
      <c r="B18" s="853"/>
      <c r="C18" s="854"/>
      <c r="D18" s="787"/>
      <c r="E18" s="798" t="s">
        <v>905</v>
      </c>
      <c r="F18" s="801">
        <v>7.08</v>
      </c>
      <c r="G18" s="802">
        <f>$F$18*G7</f>
        <v>141.6</v>
      </c>
      <c r="H18" s="801">
        <f>$F$18*H7</f>
        <v>283.2</v>
      </c>
      <c r="I18" s="801">
        <f>$F$18*I7</f>
        <v>424.8</v>
      </c>
      <c r="J18" s="801">
        <f>$F$18*J7</f>
        <v>708</v>
      </c>
    </row>
    <row r="19" spans="1:19" ht="15" customHeight="1" x14ac:dyDescent="0.25">
      <c r="A19" s="855"/>
      <c r="B19" s="856"/>
      <c r="C19" s="857"/>
      <c r="D19" s="787"/>
      <c r="E19" s="798" t="s">
        <v>906</v>
      </c>
      <c r="F19" s="801">
        <v>4.95</v>
      </c>
      <c r="G19" s="802">
        <f>$F$19*G7</f>
        <v>99</v>
      </c>
      <c r="H19" s="801">
        <f>$F$19*H7</f>
        <v>198</v>
      </c>
      <c r="I19" s="801">
        <f>$F$19*I7</f>
        <v>297</v>
      </c>
      <c r="J19" s="801">
        <f>$F$19*J7</f>
        <v>495</v>
      </c>
    </row>
    <row r="20" spans="1:19" ht="15" customHeight="1" x14ac:dyDescent="0.25">
      <c r="A20" s="852" t="s">
        <v>633</v>
      </c>
      <c r="B20" s="853"/>
      <c r="C20" s="854"/>
      <c r="D20" s="787"/>
      <c r="E20" s="798" t="s">
        <v>907</v>
      </c>
      <c r="F20" s="801">
        <v>8.9600000000000009</v>
      </c>
      <c r="G20" s="802">
        <f>$F$20*G7</f>
        <v>179.20000000000002</v>
      </c>
      <c r="H20" s="807">
        <f>$F$20*H7</f>
        <v>358.40000000000003</v>
      </c>
      <c r="I20" s="807">
        <f>$F$20*I7</f>
        <v>537.6</v>
      </c>
      <c r="J20" s="807">
        <f>$F$20*J7</f>
        <v>896.00000000000011</v>
      </c>
      <c r="K20" s="1080" t="s">
        <v>926</v>
      </c>
      <c r="L20" s="1080"/>
      <c r="M20" s="1080"/>
      <c r="N20" s="1080"/>
      <c r="O20" s="1080"/>
      <c r="P20" s="1080"/>
      <c r="Q20" s="1080"/>
      <c r="R20" s="1080"/>
      <c r="S20" s="1080"/>
    </row>
    <row r="21" spans="1:19" ht="15" customHeight="1" x14ac:dyDescent="0.25">
      <c r="A21" s="855"/>
      <c r="B21" s="856"/>
      <c r="C21" s="857"/>
      <c r="D21" s="787"/>
      <c r="E21" s="798" t="s">
        <v>908</v>
      </c>
      <c r="F21" s="801">
        <f>53.75/10</f>
        <v>5.375</v>
      </c>
      <c r="G21" s="802">
        <f>F21*G7</f>
        <v>107.5</v>
      </c>
      <c r="H21" s="807">
        <f>F21*H7</f>
        <v>215</v>
      </c>
      <c r="I21" s="807">
        <f>F21*I7</f>
        <v>322.5</v>
      </c>
      <c r="J21" s="801">
        <f>F21*J7</f>
        <v>537.5</v>
      </c>
      <c r="K21" s="1080" t="s">
        <v>909</v>
      </c>
      <c r="L21" s="1080"/>
      <c r="M21" s="1080"/>
      <c r="N21" s="1080"/>
      <c r="O21" s="1080"/>
      <c r="P21" s="1080"/>
      <c r="Q21" s="1080"/>
      <c r="R21" s="1080"/>
      <c r="S21" s="1080"/>
    </row>
    <row r="22" spans="1:19" ht="15" customHeight="1" x14ac:dyDescent="0.25">
      <c r="A22" s="1084" t="s">
        <v>901</v>
      </c>
      <c r="B22" s="1085"/>
      <c r="C22" s="1086"/>
      <c r="D22" s="787"/>
      <c r="E22" s="798" t="s">
        <v>910</v>
      </c>
      <c r="F22" s="801">
        <v>5.2</v>
      </c>
      <c r="G22" s="802">
        <f>$F$22*G7</f>
        <v>104</v>
      </c>
      <c r="H22" s="807">
        <f>$F$22*H7</f>
        <v>208</v>
      </c>
      <c r="I22" s="807">
        <f>$F$22*I7</f>
        <v>312</v>
      </c>
      <c r="J22" s="801">
        <f>$F$22*J7</f>
        <v>520</v>
      </c>
      <c r="K22" s="798"/>
      <c r="L22" s="798"/>
      <c r="M22" s="798"/>
      <c r="N22" s="798"/>
      <c r="O22" s="798"/>
      <c r="P22" s="798"/>
      <c r="Q22" s="798"/>
      <c r="R22" s="798"/>
      <c r="S22" s="798"/>
    </row>
    <row r="23" spans="1:19" ht="15" customHeight="1" x14ac:dyDescent="0.25">
      <c r="A23" s="1084"/>
      <c r="B23" s="1085"/>
      <c r="C23" s="1086"/>
      <c r="D23" s="787"/>
      <c r="E23" s="798" t="s">
        <v>911</v>
      </c>
      <c r="F23" s="801">
        <f>32.95/5</f>
        <v>6.5900000000000007</v>
      </c>
      <c r="G23" s="802">
        <f>F23*G7</f>
        <v>131.80000000000001</v>
      </c>
      <c r="H23" s="807">
        <f>F23*H7</f>
        <v>263.60000000000002</v>
      </c>
      <c r="I23" s="807">
        <f>F23*I7</f>
        <v>395.40000000000003</v>
      </c>
      <c r="J23" s="801">
        <f>F23*J7</f>
        <v>659.00000000000011</v>
      </c>
      <c r="K23" s="822"/>
      <c r="L23" s="822"/>
      <c r="M23" s="822"/>
      <c r="N23" s="822"/>
      <c r="O23" s="822"/>
      <c r="P23" s="822"/>
      <c r="Q23" s="822"/>
      <c r="R23" s="822"/>
      <c r="S23" s="822"/>
    </row>
    <row r="24" spans="1:19" ht="15" customHeight="1" x14ac:dyDescent="0.25">
      <c r="A24" s="852" t="s">
        <v>666</v>
      </c>
      <c r="B24" s="853"/>
      <c r="C24" s="854"/>
      <c r="D24" s="787"/>
      <c r="E24" s="798" t="s">
        <v>912</v>
      </c>
      <c r="F24" s="801">
        <v>8.25</v>
      </c>
      <c r="G24" s="802">
        <f>$F$24*G7</f>
        <v>165</v>
      </c>
      <c r="H24" s="807">
        <f>$F$24*H7</f>
        <v>330</v>
      </c>
      <c r="I24" s="807">
        <f>$F$24*I7</f>
        <v>495</v>
      </c>
      <c r="J24" s="801">
        <f>$F$24*J7</f>
        <v>825</v>
      </c>
      <c r="K24" s="822"/>
      <c r="L24" s="822"/>
      <c r="M24" s="822"/>
      <c r="N24" s="822"/>
      <c r="O24" s="822"/>
      <c r="P24" s="822"/>
      <c r="Q24" s="822"/>
      <c r="R24" s="822"/>
      <c r="S24" s="822"/>
    </row>
    <row r="25" spans="1:19" ht="15" customHeight="1" x14ac:dyDescent="0.25">
      <c r="A25" s="855"/>
      <c r="B25" s="856"/>
      <c r="C25" s="857"/>
      <c r="D25" s="789"/>
      <c r="E25" s="798"/>
      <c r="F25" s="801"/>
      <c r="G25" s="802"/>
      <c r="H25" s="807"/>
      <c r="I25" s="807"/>
      <c r="J25" s="801"/>
      <c r="K25" s="1081" t="s">
        <v>914</v>
      </c>
      <c r="L25" s="1081"/>
      <c r="M25" s="1081"/>
      <c r="N25" s="1081"/>
      <c r="O25" s="1081"/>
      <c r="P25" s="1081"/>
      <c r="Q25" s="1081"/>
      <c r="R25" s="1081"/>
      <c r="S25" s="822"/>
    </row>
    <row r="26" spans="1:19" ht="15" customHeight="1" x14ac:dyDescent="0.25">
      <c r="A26" s="852" t="s">
        <v>667</v>
      </c>
      <c r="B26" s="853"/>
      <c r="C26" s="854"/>
      <c r="D26" s="789"/>
      <c r="E26" s="798" t="s">
        <v>913</v>
      </c>
      <c r="F26" s="801">
        <v>15.95</v>
      </c>
      <c r="G26" s="802">
        <f>$F$26*G7</f>
        <v>319</v>
      </c>
      <c r="H26" s="807">
        <f>$F$26*H7</f>
        <v>638</v>
      </c>
      <c r="I26" s="807">
        <f>$F$26*I7</f>
        <v>957</v>
      </c>
      <c r="J26" s="807">
        <f>$F$26*J7</f>
        <v>1595</v>
      </c>
      <c r="K26" s="1081"/>
      <c r="L26" s="1081"/>
      <c r="M26" s="1081"/>
      <c r="N26" s="1081"/>
      <c r="O26" s="1081"/>
      <c r="P26" s="1081"/>
      <c r="Q26" s="1081"/>
      <c r="R26" s="1081"/>
      <c r="S26" s="822"/>
    </row>
    <row r="27" spans="1:19" ht="15" customHeight="1" x14ac:dyDescent="0.25">
      <c r="A27" s="855"/>
      <c r="B27" s="856"/>
      <c r="C27" s="857"/>
      <c r="D27" s="787"/>
      <c r="E27" s="798"/>
      <c r="F27" s="798"/>
      <c r="G27" s="808"/>
      <c r="H27" s="798"/>
      <c r="I27" s="798"/>
      <c r="J27" s="798"/>
      <c r="K27" s="1081"/>
      <c r="L27" s="1081"/>
      <c r="M27" s="1081"/>
      <c r="N27" s="1081"/>
      <c r="O27" s="1081"/>
      <c r="P27" s="1081"/>
      <c r="Q27" s="1081"/>
      <c r="R27" s="1081"/>
      <c r="S27" s="822"/>
    </row>
    <row r="28" spans="1:19" ht="15" customHeight="1" x14ac:dyDescent="0.25">
      <c r="A28" s="852" t="s">
        <v>668</v>
      </c>
      <c r="B28" s="853"/>
      <c r="C28" s="854"/>
      <c r="D28" s="787"/>
      <c r="E28" s="809"/>
      <c r="F28" s="809"/>
      <c r="G28" s="810"/>
      <c r="H28" s="809"/>
      <c r="I28" s="809"/>
      <c r="J28" s="809"/>
      <c r="K28" s="822"/>
      <c r="L28" s="822"/>
      <c r="M28" s="822"/>
      <c r="N28" s="822"/>
      <c r="O28" s="822"/>
      <c r="P28" s="822"/>
      <c r="Q28" s="822"/>
      <c r="R28" s="822"/>
      <c r="S28" s="822"/>
    </row>
    <row r="29" spans="1:19" ht="15" customHeight="1" x14ac:dyDescent="0.25">
      <c r="A29" s="855"/>
      <c r="B29" s="856"/>
      <c r="C29" s="857"/>
      <c r="D29" s="787"/>
      <c r="E29" s="798" t="s">
        <v>915</v>
      </c>
      <c r="F29" s="801">
        <f>F19+F20</f>
        <v>13.91</v>
      </c>
      <c r="G29" s="802">
        <f>G20+G19</f>
        <v>278.20000000000005</v>
      </c>
      <c r="H29" s="801">
        <f>H20+H19</f>
        <v>556.40000000000009</v>
      </c>
      <c r="I29" s="801">
        <f>I20+I19</f>
        <v>834.6</v>
      </c>
      <c r="J29" s="801">
        <f>J20+J19</f>
        <v>1391</v>
      </c>
      <c r="K29" s="798"/>
      <c r="L29" s="798"/>
      <c r="M29" s="798"/>
      <c r="N29" s="798"/>
      <c r="O29" s="798"/>
      <c r="P29" s="798"/>
      <c r="Q29" s="798"/>
      <c r="R29" s="798"/>
      <c r="S29" s="798"/>
    </row>
    <row r="30" spans="1:19" ht="15" customHeight="1" x14ac:dyDescent="0.25">
      <c r="A30" s="852" t="s">
        <v>669</v>
      </c>
      <c r="B30" s="853"/>
      <c r="C30" s="854"/>
      <c r="D30" s="787"/>
      <c r="E30" s="798" t="s">
        <v>916</v>
      </c>
      <c r="F30" s="801">
        <f>F21+F22</f>
        <v>10.574999999999999</v>
      </c>
      <c r="G30" s="802">
        <f>G21+G22</f>
        <v>211.5</v>
      </c>
      <c r="H30" s="801">
        <f>H21+H22</f>
        <v>423</v>
      </c>
      <c r="I30" s="801">
        <f>I21+I22</f>
        <v>634.5</v>
      </c>
      <c r="J30" s="801">
        <f>J21+J22</f>
        <v>1057.5</v>
      </c>
      <c r="K30" s="798"/>
      <c r="L30" s="798"/>
      <c r="M30" s="798"/>
      <c r="N30" s="798"/>
      <c r="O30" s="798"/>
      <c r="P30" s="798"/>
      <c r="Q30" s="798"/>
      <c r="R30" s="798"/>
      <c r="S30" s="798"/>
    </row>
    <row r="31" spans="1:19" ht="15" customHeight="1" x14ac:dyDescent="0.25">
      <c r="A31" s="855"/>
      <c r="B31" s="856"/>
      <c r="C31" s="857"/>
      <c r="D31" s="787"/>
      <c r="E31" s="798" t="s">
        <v>917</v>
      </c>
      <c r="F31" s="801">
        <f>F24+F26</f>
        <v>24.2</v>
      </c>
      <c r="G31" s="802">
        <f>G26+G24</f>
        <v>484</v>
      </c>
      <c r="H31" s="801">
        <f>H26+H24</f>
        <v>968</v>
      </c>
      <c r="I31" s="801">
        <f>I26+I24</f>
        <v>1452</v>
      </c>
      <c r="J31" s="801">
        <f>J26+J24</f>
        <v>2420</v>
      </c>
      <c r="K31" s="798"/>
      <c r="L31" s="798"/>
      <c r="M31" s="798"/>
      <c r="N31" s="798"/>
      <c r="O31" s="798"/>
      <c r="P31" s="798"/>
      <c r="Q31" s="798"/>
      <c r="R31" s="798"/>
      <c r="S31" s="798"/>
    </row>
    <row r="32" spans="1:19" ht="15" customHeight="1" x14ac:dyDescent="0.25">
      <c r="A32" s="845" t="s">
        <v>862</v>
      </c>
      <c r="B32" s="846"/>
      <c r="C32" s="847"/>
      <c r="D32" s="787"/>
      <c r="E32" s="798"/>
      <c r="F32" s="798"/>
      <c r="G32" s="808"/>
      <c r="H32" s="798"/>
      <c r="I32" s="798"/>
      <c r="J32" s="798"/>
      <c r="K32" s="798"/>
      <c r="L32" s="798"/>
      <c r="M32" s="798"/>
      <c r="N32" s="798"/>
      <c r="O32" s="798"/>
      <c r="P32" s="798"/>
      <c r="Q32" s="798"/>
      <c r="R32" s="798"/>
      <c r="S32" s="798"/>
    </row>
    <row r="33" spans="1:19" ht="15" customHeight="1" x14ac:dyDescent="0.25">
      <c r="A33" s="848"/>
      <c r="B33" s="849"/>
      <c r="C33" s="850"/>
      <c r="D33" s="787"/>
      <c r="E33" s="809"/>
      <c r="F33" s="809"/>
      <c r="G33" s="810"/>
      <c r="H33" s="809"/>
      <c r="I33" s="809"/>
      <c r="J33" s="809"/>
      <c r="K33" s="798"/>
      <c r="L33" s="798"/>
      <c r="M33" s="798"/>
      <c r="N33" s="798"/>
      <c r="O33" s="798"/>
      <c r="P33" s="798"/>
      <c r="Q33" s="798"/>
      <c r="R33" s="798"/>
      <c r="S33" s="798"/>
    </row>
    <row r="34" spans="1:19" ht="15" customHeight="1" x14ac:dyDescent="0.25">
      <c r="A34" s="852" t="s">
        <v>12</v>
      </c>
      <c r="B34" s="853"/>
      <c r="C34" s="854"/>
      <c r="D34" s="787"/>
      <c r="E34" s="798" t="s">
        <v>918</v>
      </c>
      <c r="F34" s="811"/>
      <c r="G34" s="802">
        <f>SUM($F$29*G7)+G15</f>
        <v>362.2</v>
      </c>
      <c r="H34" s="807">
        <f>SUM($F$29*H7)+H15</f>
        <v>640.4</v>
      </c>
      <c r="I34" s="807">
        <f>SUM($F$29*I7)+I15</f>
        <v>1002.6</v>
      </c>
      <c r="J34" s="807">
        <f>SUM($F$29*J7)+J15</f>
        <v>1559</v>
      </c>
      <c r="K34" s="798"/>
      <c r="L34" s="798"/>
      <c r="M34" s="798"/>
      <c r="N34" s="798"/>
      <c r="O34" s="798"/>
      <c r="P34" s="798"/>
      <c r="Q34" s="798"/>
      <c r="R34" s="798"/>
      <c r="S34" s="798"/>
    </row>
    <row r="35" spans="1:19" ht="15" customHeight="1" x14ac:dyDescent="0.25">
      <c r="A35" s="855"/>
      <c r="B35" s="856"/>
      <c r="C35" s="857"/>
      <c r="D35" s="790"/>
      <c r="E35" s="798" t="s">
        <v>919</v>
      </c>
      <c r="F35" s="811"/>
      <c r="G35" s="802">
        <f>SUM($F$30*G7)+G15</f>
        <v>295.5</v>
      </c>
      <c r="H35" s="807">
        <f>SUM($F$30*H7)+H15</f>
        <v>507</v>
      </c>
      <c r="I35" s="807">
        <f>SUM($F$30*I7)+I15</f>
        <v>802.5</v>
      </c>
      <c r="J35" s="807">
        <f>SUM($F$30*J7)+J15</f>
        <v>1225.5</v>
      </c>
      <c r="K35" s="798"/>
      <c r="L35" s="798"/>
      <c r="M35" s="798"/>
      <c r="N35" s="798"/>
      <c r="O35" s="798"/>
      <c r="P35" s="798"/>
      <c r="Q35" s="798"/>
      <c r="R35" s="798"/>
      <c r="S35" s="798"/>
    </row>
    <row r="36" spans="1:19" ht="15" customHeight="1" x14ac:dyDescent="0.25">
      <c r="A36" s="852" t="s">
        <v>15</v>
      </c>
      <c r="B36" s="853"/>
      <c r="C36" s="854"/>
      <c r="D36" s="790"/>
      <c r="E36" s="798" t="s">
        <v>920</v>
      </c>
      <c r="F36" s="811"/>
      <c r="G36" s="802">
        <f>SUM($F$30*G7)+G12</f>
        <v>379.5</v>
      </c>
      <c r="H36" s="807">
        <f>SUM($F$30*H7)+H12</f>
        <v>675</v>
      </c>
      <c r="I36" s="807">
        <f>SUM($F$30*I7)+I12</f>
        <v>970.5</v>
      </c>
      <c r="J36" s="807">
        <f>SUM($F$30*J7)+J12</f>
        <v>1393.5</v>
      </c>
      <c r="K36" s="798"/>
      <c r="L36" s="798"/>
      <c r="M36" s="798"/>
      <c r="N36" s="798"/>
      <c r="O36" s="798"/>
      <c r="P36" s="798"/>
      <c r="Q36" s="798"/>
      <c r="R36" s="798"/>
      <c r="S36" s="798"/>
    </row>
    <row r="37" spans="1:19" ht="15" customHeight="1" x14ac:dyDescent="0.25">
      <c r="A37" s="855"/>
      <c r="B37" s="856"/>
      <c r="C37" s="857"/>
      <c r="D37" s="787"/>
      <c r="E37" s="798" t="s">
        <v>921</v>
      </c>
      <c r="F37" s="811"/>
      <c r="G37" s="802">
        <f>SUM($F$31*G7)+G12</f>
        <v>652</v>
      </c>
      <c r="H37" s="807">
        <f>SUM($F$31*H7)+H12</f>
        <v>1220</v>
      </c>
      <c r="I37" s="807">
        <f>SUM($F$31*I7)+I12</f>
        <v>1788</v>
      </c>
      <c r="J37" s="807">
        <f>SUM($F$31*J7)+J12</f>
        <v>2756</v>
      </c>
      <c r="K37" s="798"/>
      <c r="L37" s="798"/>
      <c r="M37" s="798"/>
      <c r="N37" s="798"/>
      <c r="O37" s="798"/>
      <c r="P37" s="798"/>
      <c r="Q37" s="798"/>
      <c r="R37" s="798"/>
      <c r="S37" s="798"/>
    </row>
    <row r="38" spans="1:19" ht="15" customHeight="1" x14ac:dyDescent="0.25">
      <c r="A38" s="852" t="s">
        <v>17</v>
      </c>
      <c r="B38" s="853"/>
      <c r="C38" s="854"/>
      <c r="D38" s="787"/>
      <c r="E38" s="798"/>
      <c r="F38" s="798"/>
      <c r="G38" s="808"/>
      <c r="H38" s="798"/>
      <c r="I38" s="798"/>
      <c r="J38" s="798"/>
      <c r="K38" s="798"/>
      <c r="L38" s="798"/>
      <c r="M38" s="798"/>
      <c r="N38" s="798"/>
      <c r="O38" s="798"/>
      <c r="P38" s="798"/>
      <c r="Q38" s="798"/>
      <c r="R38" s="798"/>
      <c r="S38" s="798"/>
    </row>
    <row r="39" spans="1:19" ht="15" customHeight="1" x14ac:dyDescent="0.25">
      <c r="A39" s="855"/>
      <c r="B39" s="856"/>
      <c r="C39" s="857"/>
      <c r="D39" s="787"/>
      <c r="E39" s="798"/>
      <c r="F39" s="798"/>
      <c r="G39" s="798"/>
      <c r="H39" s="798"/>
      <c r="I39" s="798"/>
      <c r="J39" s="798"/>
      <c r="K39" s="798"/>
      <c r="L39" s="798"/>
      <c r="M39" s="798"/>
      <c r="N39" s="798"/>
      <c r="O39" s="798"/>
      <c r="P39" s="798"/>
      <c r="Q39" s="798"/>
      <c r="R39" s="798"/>
      <c r="S39" s="798"/>
    </row>
    <row r="40" spans="1:19" ht="15" customHeight="1" x14ac:dyDescent="0.25">
      <c r="A40" s="77"/>
      <c r="B40" s="77"/>
      <c r="C40" s="77"/>
      <c r="D40" s="787"/>
      <c r="E40" s="812" t="s">
        <v>922</v>
      </c>
      <c r="F40" s="798"/>
      <c r="G40" s="798"/>
      <c r="H40" s="798"/>
      <c r="I40" s="798"/>
      <c r="J40" s="798"/>
      <c r="K40" s="798"/>
      <c r="L40" s="798"/>
      <c r="M40" s="798"/>
      <c r="N40" s="798"/>
      <c r="O40" s="798"/>
      <c r="P40" s="798"/>
      <c r="Q40" s="798"/>
      <c r="R40" s="798"/>
      <c r="S40" s="798"/>
    </row>
    <row r="41" spans="1:19" ht="15" customHeight="1" x14ac:dyDescent="0.25">
      <c r="A41" s="78"/>
      <c r="B41" s="78"/>
      <c r="C41" s="78"/>
      <c r="D41" s="787"/>
      <c r="E41" s="798"/>
      <c r="F41" s="798"/>
      <c r="G41" s="798"/>
      <c r="H41" s="798"/>
      <c r="I41" s="798"/>
      <c r="J41" s="798"/>
      <c r="K41" s="798"/>
      <c r="L41" s="798"/>
      <c r="M41" s="798"/>
      <c r="N41" s="798"/>
      <c r="O41" s="798"/>
      <c r="P41" s="798"/>
      <c r="Q41" s="798"/>
      <c r="R41" s="798"/>
      <c r="S41" s="798"/>
    </row>
    <row r="42" spans="1:19" ht="15" customHeight="1" x14ac:dyDescent="0.25">
      <c r="A42" s="858" t="s">
        <v>22</v>
      </c>
      <c r="B42" s="858"/>
      <c r="C42" s="858"/>
      <c r="D42" s="787"/>
      <c r="E42" s="798" t="s">
        <v>923</v>
      </c>
      <c r="F42" s="798"/>
      <c r="G42" s="798"/>
      <c r="H42" s="798"/>
      <c r="I42" s="798"/>
      <c r="J42" s="798"/>
      <c r="K42" s="798"/>
      <c r="L42" s="798"/>
      <c r="M42" s="798"/>
      <c r="N42" s="798"/>
      <c r="O42" s="798"/>
      <c r="P42" s="798"/>
      <c r="Q42" s="798"/>
      <c r="R42" s="798"/>
      <c r="S42" s="798"/>
    </row>
    <row r="43" spans="1:19" ht="15" customHeight="1" x14ac:dyDescent="0.25">
      <c r="A43" s="115" t="s">
        <v>80</v>
      </c>
      <c r="B43" s="771"/>
      <c r="C43" s="771"/>
      <c r="D43" s="791"/>
      <c r="E43" s="813" t="s">
        <v>927</v>
      </c>
      <c r="F43" s="798"/>
      <c r="G43" s="798"/>
      <c r="H43" s="798"/>
      <c r="I43" s="798"/>
      <c r="J43" s="798"/>
      <c r="K43" s="798"/>
      <c r="L43" s="798"/>
      <c r="M43" s="798"/>
      <c r="N43" s="798"/>
      <c r="O43" s="798"/>
      <c r="P43" s="798"/>
      <c r="Q43" s="798"/>
      <c r="R43" s="798"/>
      <c r="S43" s="798"/>
    </row>
    <row r="44" spans="1:19" ht="15" customHeight="1" x14ac:dyDescent="0.25">
      <c r="A44" s="73" t="s">
        <v>24</v>
      </c>
      <c r="B44" s="771"/>
      <c r="C44" s="771"/>
      <c r="D44" s="792"/>
      <c r="E44" s="814"/>
      <c r="F44" s="798"/>
      <c r="G44" s="798"/>
      <c r="H44" s="798"/>
      <c r="I44" s="798"/>
      <c r="J44" s="798"/>
      <c r="K44" s="798"/>
      <c r="L44" s="798"/>
      <c r="M44" s="798"/>
      <c r="N44" s="798"/>
      <c r="O44" s="798"/>
      <c r="P44" s="798"/>
      <c r="Q44" s="798"/>
      <c r="R44" s="798"/>
      <c r="S44" s="798"/>
    </row>
    <row r="45" spans="1:19" ht="15" customHeight="1" x14ac:dyDescent="0.25">
      <c r="A45" s="73" t="s">
        <v>25</v>
      </c>
      <c r="B45" s="771"/>
      <c r="C45" s="771"/>
      <c r="D45" s="793"/>
      <c r="E45" s="798"/>
      <c r="F45" s="798"/>
      <c r="G45" s="798"/>
      <c r="H45" s="798"/>
      <c r="I45" s="798"/>
      <c r="J45" s="798"/>
      <c r="K45" s="798"/>
      <c r="L45" s="798"/>
      <c r="M45" s="798"/>
      <c r="N45" s="798"/>
      <c r="O45" s="798"/>
      <c r="P45" s="798"/>
      <c r="Q45" s="798"/>
      <c r="R45" s="798"/>
      <c r="S45" s="798"/>
    </row>
    <row r="46" spans="1:19" ht="15" customHeight="1" x14ac:dyDescent="0.25">
      <c r="A46" s="73" t="s">
        <v>26</v>
      </c>
      <c r="B46" s="771"/>
      <c r="C46" s="771"/>
      <c r="D46" s="793"/>
      <c r="E46" s="798"/>
      <c r="F46" s="798"/>
      <c r="G46" s="798"/>
      <c r="H46" s="798"/>
      <c r="I46" s="798"/>
      <c r="J46" s="798"/>
      <c r="K46" s="798"/>
      <c r="L46" s="798"/>
      <c r="M46" s="798"/>
      <c r="N46" s="798"/>
      <c r="O46" s="798"/>
      <c r="P46" s="798"/>
      <c r="Q46" s="798"/>
      <c r="R46" s="798"/>
      <c r="S46" s="798"/>
    </row>
    <row r="47" spans="1:19" ht="15" customHeight="1" x14ac:dyDescent="0.25">
      <c r="A47" s="73" t="s">
        <v>27</v>
      </c>
      <c r="B47" s="771"/>
      <c r="C47" s="771"/>
      <c r="D47" s="793"/>
      <c r="E47" s="798"/>
      <c r="F47" s="798"/>
      <c r="G47" s="798"/>
      <c r="H47" s="798"/>
      <c r="I47" s="798"/>
      <c r="J47" s="798"/>
      <c r="K47" s="798"/>
      <c r="L47" s="798"/>
      <c r="M47" s="798"/>
      <c r="N47" s="798"/>
      <c r="O47" s="798"/>
      <c r="P47" s="798"/>
      <c r="Q47" s="798"/>
      <c r="R47" s="798"/>
      <c r="S47" s="798"/>
    </row>
    <row r="48" spans="1:19" ht="15" customHeight="1" x14ac:dyDescent="0.25">
      <c r="A48" s="73" t="s">
        <v>28</v>
      </c>
      <c r="B48" s="771"/>
      <c r="C48" s="771"/>
      <c r="D48" s="793"/>
      <c r="E48" s="798"/>
      <c r="F48" s="798"/>
      <c r="G48" s="798"/>
      <c r="H48" s="798"/>
      <c r="I48" s="798"/>
      <c r="J48" s="798"/>
      <c r="K48" s="798"/>
      <c r="L48" s="798"/>
      <c r="M48" s="798"/>
      <c r="N48" s="798"/>
      <c r="O48" s="798"/>
      <c r="P48" s="798"/>
      <c r="Q48" s="798"/>
      <c r="R48" s="798"/>
      <c r="S48" s="798"/>
    </row>
    <row r="49" spans="1:19" ht="15" customHeight="1" x14ac:dyDescent="0.25">
      <c r="A49" s="79"/>
      <c r="B49" s="771"/>
      <c r="C49" s="771"/>
      <c r="D49" s="793"/>
      <c r="E49" s="798"/>
      <c r="F49" s="798"/>
      <c r="G49" s="798"/>
      <c r="H49" s="798"/>
      <c r="I49" s="798"/>
      <c r="J49" s="798"/>
      <c r="K49" s="798"/>
      <c r="L49" s="798"/>
      <c r="M49" s="798"/>
      <c r="N49" s="798"/>
      <c r="O49" s="798"/>
      <c r="P49" s="798"/>
      <c r="Q49" s="798"/>
      <c r="R49" s="798"/>
      <c r="S49" s="798"/>
    </row>
    <row r="50" spans="1:19" ht="15" customHeight="1" x14ac:dyDescent="0.25">
      <c r="A50" s="859" t="s">
        <v>810</v>
      </c>
      <c r="B50" s="859"/>
      <c r="C50" s="859"/>
      <c r="D50" s="793"/>
      <c r="E50" s="798"/>
      <c r="F50" s="798"/>
      <c r="G50" s="798"/>
      <c r="H50" s="798"/>
      <c r="I50" s="798"/>
      <c r="J50" s="798"/>
      <c r="K50" s="798"/>
      <c r="L50" s="798"/>
      <c r="M50" s="798"/>
      <c r="N50" s="798"/>
      <c r="O50" s="798"/>
      <c r="P50" s="798"/>
      <c r="Q50" s="798"/>
      <c r="R50" s="798"/>
      <c r="S50" s="798"/>
    </row>
    <row r="51" spans="1:19" ht="15" customHeight="1" x14ac:dyDescent="0.25">
      <c r="A51" s="859"/>
      <c r="B51" s="859"/>
      <c r="C51" s="859"/>
      <c r="D51" s="793"/>
      <c r="E51" s="798"/>
      <c r="F51" s="798"/>
      <c r="G51" s="798"/>
      <c r="H51" s="798"/>
      <c r="I51" s="798"/>
      <c r="J51" s="798"/>
      <c r="K51" s="798"/>
      <c r="L51" s="798"/>
      <c r="M51" s="798"/>
      <c r="N51" s="798"/>
      <c r="O51" s="798"/>
      <c r="P51" s="798"/>
      <c r="Q51" s="798"/>
      <c r="R51" s="798"/>
      <c r="S51" s="798"/>
    </row>
    <row r="52" spans="1:19" ht="15" customHeight="1" x14ac:dyDescent="0.25">
      <c r="A52" s="851" t="s">
        <v>29</v>
      </c>
      <c r="B52" s="851"/>
      <c r="C52" s="851"/>
      <c r="D52" s="793"/>
      <c r="E52" s="798"/>
      <c r="F52" s="798"/>
      <c r="G52" s="798"/>
      <c r="H52" s="798"/>
      <c r="I52" s="798"/>
      <c r="J52" s="798"/>
      <c r="K52" s="798"/>
      <c r="L52" s="798"/>
      <c r="M52" s="798"/>
      <c r="N52" s="798"/>
      <c r="O52" s="798"/>
      <c r="P52" s="798"/>
      <c r="Q52" s="798"/>
      <c r="R52" s="798"/>
      <c r="S52" s="798"/>
    </row>
    <row r="53" spans="1:19" ht="15" customHeight="1" x14ac:dyDescent="0.25">
      <c r="A53" s="851"/>
      <c r="B53" s="851"/>
      <c r="C53" s="851"/>
      <c r="D53" s="794"/>
      <c r="E53" s="798"/>
      <c r="F53" s="798"/>
      <c r="G53" s="798"/>
      <c r="H53" s="798"/>
      <c r="I53" s="798"/>
      <c r="J53" s="798"/>
      <c r="K53" s="798"/>
      <c r="L53" s="798"/>
      <c r="M53" s="798"/>
      <c r="N53" s="798"/>
      <c r="O53" s="798"/>
      <c r="P53" s="798"/>
      <c r="Q53" s="798"/>
      <c r="R53" s="798"/>
      <c r="S53" s="798"/>
    </row>
    <row r="54" spans="1:19" ht="15" customHeight="1" x14ac:dyDescent="0.25">
      <c r="A54" s="78"/>
      <c r="B54" s="78"/>
      <c r="C54" s="78"/>
      <c r="D54" s="794"/>
      <c r="E54" s="798"/>
      <c r="F54" s="798"/>
      <c r="G54" s="798"/>
      <c r="H54" s="798"/>
      <c r="I54" s="798"/>
      <c r="J54" s="798"/>
      <c r="K54" s="798"/>
      <c r="L54" s="798"/>
      <c r="M54" s="798"/>
      <c r="N54" s="798"/>
      <c r="O54" s="798"/>
      <c r="P54" s="798"/>
      <c r="Q54" s="798"/>
      <c r="R54" s="798"/>
      <c r="S54" s="798"/>
    </row>
    <row r="55" spans="1:19" ht="15" customHeight="1" x14ac:dyDescent="0.25">
      <c r="A55" s="78"/>
      <c r="B55" s="78"/>
      <c r="C55" s="78"/>
      <c r="D55" s="795"/>
      <c r="E55" s="798"/>
      <c r="F55" s="798"/>
      <c r="G55" s="798"/>
      <c r="H55" s="798"/>
      <c r="I55" s="798"/>
      <c r="J55" s="798"/>
      <c r="K55" s="798"/>
      <c r="L55" s="798"/>
      <c r="M55" s="798"/>
      <c r="N55" s="798"/>
      <c r="O55" s="798"/>
      <c r="P55" s="798"/>
      <c r="Q55" s="798"/>
      <c r="R55" s="798"/>
      <c r="S55" s="798"/>
    </row>
    <row r="56" spans="1:19" ht="15" customHeight="1" x14ac:dyDescent="0.25">
      <c r="A56" s="78"/>
      <c r="B56" s="78"/>
      <c r="C56" s="78"/>
      <c r="D56" s="795"/>
      <c r="E56" s="798"/>
      <c r="F56" s="798"/>
      <c r="G56" s="798"/>
      <c r="H56" s="798"/>
      <c r="I56" s="798"/>
      <c r="J56" s="798"/>
      <c r="K56" s="798"/>
      <c r="L56" s="798"/>
      <c r="M56" s="798"/>
      <c r="N56" s="798"/>
      <c r="O56" s="798"/>
      <c r="P56" s="798"/>
      <c r="Q56" s="798"/>
      <c r="R56" s="798"/>
      <c r="S56" s="798"/>
    </row>
    <row r="57" spans="1:19" ht="15" customHeight="1" x14ac:dyDescent="0.25">
      <c r="A57" s="78"/>
      <c r="B57" s="78"/>
      <c r="C57" s="78"/>
      <c r="D57" s="792"/>
      <c r="E57" s="798"/>
      <c r="F57" s="798"/>
      <c r="G57" s="798"/>
      <c r="H57" s="798"/>
      <c r="I57" s="798"/>
      <c r="J57" s="798"/>
      <c r="K57" s="798"/>
      <c r="L57" s="798"/>
      <c r="M57" s="798"/>
      <c r="N57" s="798"/>
      <c r="O57" s="798"/>
      <c r="P57" s="798"/>
      <c r="Q57" s="798"/>
      <c r="R57" s="798"/>
      <c r="S57" s="798"/>
    </row>
    <row r="58" spans="1:19" ht="15" customHeight="1" x14ac:dyDescent="0.25">
      <c r="A58" s="80"/>
      <c r="B58" s="80"/>
      <c r="C58" s="80"/>
      <c r="D58" s="792"/>
      <c r="E58" s="798"/>
      <c r="F58" s="798"/>
      <c r="G58" s="798"/>
      <c r="H58" s="798"/>
      <c r="I58" s="798"/>
      <c r="J58" s="798"/>
      <c r="K58" s="798"/>
      <c r="L58" s="798"/>
      <c r="M58" s="798"/>
      <c r="N58" s="798"/>
      <c r="O58" s="798"/>
      <c r="P58" s="798"/>
      <c r="Q58" s="798"/>
      <c r="R58" s="798"/>
      <c r="S58" s="798"/>
    </row>
    <row r="59" spans="1:19" ht="15" customHeight="1" x14ac:dyDescent="0.25">
      <c r="A59" s="80"/>
      <c r="B59" s="80"/>
      <c r="C59" s="80"/>
      <c r="D59" s="792"/>
      <c r="E59" s="798"/>
      <c r="F59" s="798"/>
      <c r="G59" s="798"/>
      <c r="H59" s="798"/>
      <c r="I59" s="798"/>
      <c r="J59" s="798"/>
      <c r="K59" s="798"/>
      <c r="L59" s="798"/>
      <c r="M59" s="798"/>
      <c r="N59" s="798"/>
      <c r="O59" s="798"/>
      <c r="P59" s="798"/>
      <c r="Q59" s="798"/>
      <c r="R59" s="798"/>
      <c r="S59" s="798"/>
    </row>
    <row r="60" spans="1:19" ht="15" customHeight="1" x14ac:dyDescent="0.25">
      <c r="B60" s="815"/>
      <c r="C60" s="815"/>
      <c r="D60" s="792"/>
      <c r="E60" s="798"/>
      <c r="F60" s="798"/>
      <c r="G60" s="798"/>
      <c r="H60" s="798"/>
      <c r="I60" s="798"/>
      <c r="J60" s="798"/>
      <c r="K60" s="798"/>
      <c r="L60" s="798"/>
      <c r="M60" s="798"/>
      <c r="N60" s="798"/>
      <c r="O60" s="798"/>
      <c r="P60" s="798"/>
      <c r="Q60" s="798"/>
      <c r="R60" s="798"/>
      <c r="S60" s="798"/>
    </row>
    <row r="61" spans="1:19" ht="15" customHeight="1" x14ac:dyDescent="0.25">
      <c r="B61" s="815"/>
      <c r="C61" s="815"/>
      <c r="D61" s="796"/>
      <c r="E61" s="798"/>
      <c r="F61" s="798"/>
      <c r="G61" s="798"/>
      <c r="H61" s="798"/>
      <c r="I61" s="798"/>
      <c r="J61" s="798"/>
      <c r="K61" s="798"/>
      <c r="L61" s="798"/>
      <c r="M61" s="798"/>
      <c r="N61" s="798"/>
      <c r="O61" s="798"/>
      <c r="P61" s="798"/>
      <c r="Q61" s="798"/>
      <c r="R61" s="798"/>
      <c r="S61" s="798"/>
    </row>
    <row r="62" spans="1:19" ht="15" customHeight="1" x14ac:dyDescent="0.25">
      <c r="B62" s="815"/>
      <c r="C62" s="815"/>
      <c r="D62" s="796"/>
      <c r="E62" s="798"/>
      <c r="F62" s="798"/>
      <c r="G62" s="798"/>
      <c r="H62" s="798"/>
      <c r="I62" s="798"/>
      <c r="J62" s="798"/>
      <c r="K62" s="798"/>
      <c r="L62" s="798"/>
      <c r="M62" s="798"/>
      <c r="N62" s="798"/>
      <c r="O62" s="798"/>
      <c r="P62" s="798"/>
      <c r="Q62" s="798"/>
      <c r="R62" s="798"/>
      <c r="S62" s="798"/>
    </row>
    <row r="63" spans="1:19" ht="15" customHeight="1" x14ac:dyDescent="0.25">
      <c r="B63" s="815"/>
      <c r="C63" s="815"/>
      <c r="D63" s="1"/>
      <c r="E63" s="798"/>
      <c r="F63" s="798"/>
      <c r="G63" s="798"/>
      <c r="H63" s="798"/>
      <c r="I63" s="798"/>
      <c r="J63" s="798"/>
      <c r="K63" s="798"/>
      <c r="L63" s="798"/>
      <c r="M63" s="798"/>
      <c r="N63" s="798"/>
      <c r="O63" s="798"/>
      <c r="P63" s="798"/>
      <c r="Q63" s="798"/>
      <c r="R63" s="798"/>
      <c r="S63" s="798"/>
    </row>
    <row r="64" spans="1:19" ht="15" customHeight="1" x14ac:dyDescent="0.25">
      <c r="B64" s="815"/>
      <c r="C64" s="815"/>
      <c r="D64" s="1"/>
      <c r="E64" s="798"/>
      <c r="F64" s="798"/>
      <c r="G64" s="798"/>
      <c r="H64" s="798"/>
      <c r="I64" s="798"/>
      <c r="J64" s="798"/>
      <c r="K64" s="798"/>
      <c r="L64" s="798"/>
      <c r="M64" s="798"/>
      <c r="N64" s="798"/>
      <c r="O64" s="798"/>
      <c r="P64" s="798"/>
      <c r="Q64" s="798"/>
      <c r="R64" s="798"/>
      <c r="S64" s="798"/>
    </row>
    <row r="65" spans="2:19" ht="15" customHeight="1" x14ac:dyDescent="0.25">
      <c r="B65" s="815"/>
      <c r="C65" s="815"/>
      <c r="D65" s="1"/>
      <c r="E65" s="798"/>
      <c r="F65" s="798"/>
      <c r="G65" s="798"/>
      <c r="H65" s="798"/>
      <c r="I65" s="798"/>
      <c r="J65" s="798"/>
      <c r="K65" s="798"/>
      <c r="L65" s="798"/>
      <c r="M65" s="798"/>
      <c r="N65" s="798"/>
      <c r="O65" s="798"/>
      <c r="P65" s="798"/>
      <c r="Q65" s="798"/>
      <c r="R65" s="798"/>
      <c r="S65" s="798"/>
    </row>
    <row r="66" spans="2:19" ht="15" customHeight="1" x14ac:dyDescent="0.25">
      <c r="B66" s="815"/>
      <c r="C66" s="815"/>
      <c r="D66" s="1"/>
      <c r="E66" s="798"/>
      <c r="F66" s="798"/>
      <c r="G66" s="798"/>
      <c r="H66" s="798"/>
      <c r="I66" s="798"/>
      <c r="J66" s="798"/>
      <c r="K66" s="798"/>
      <c r="L66" s="798"/>
      <c r="M66" s="798"/>
      <c r="N66" s="798"/>
      <c r="O66" s="798"/>
      <c r="P66" s="798"/>
      <c r="Q66" s="798"/>
      <c r="R66" s="798"/>
      <c r="S66" s="798"/>
    </row>
    <row r="67" spans="2:19" ht="15" customHeight="1" x14ac:dyDescent="0.25">
      <c r="B67" s="815"/>
      <c r="C67" s="815"/>
      <c r="D67" s="1"/>
      <c r="E67" s="798"/>
      <c r="F67" s="798"/>
      <c r="G67" s="798"/>
      <c r="H67" s="798"/>
      <c r="I67" s="798"/>
      <c r="J67" s="798"/>
      <c r="K67" s="798"/>
      <c r="L67" s="798"/>
      <c r="M67" s="798"/>
      <c r="N67" s="798"/>
      <c r="O67" s="798"/>
      <c r="P67" s="798"/>
      <c r="Q67" s="798"/>
      <c r="R67" s="798"/>
      <c r="S67" s="798"/>
    </row>
    <row r="68" spans="2:19" ht="15" customHeight="1" x14ac:dyDescent="0.25">
      <c r="B68" s="815"/>
      <c r="C68" s="815"/>
      <c r="D68" s="1"/>
      <c r="E68" s="798"/>
      <c r="F68" s="798"/>
      <c r="G68" s="798"/>
      <c r="H68" s="798"/>
      <c r="I68" s="798"/>
      <c r="J68" s="798"/>
      <c r="K68" s="798"/>
      <c r="L68" s="798"/>
      <c r="M68" s="798"/>
      <c r="N68" s="798"/>
      <c r="O68" s="798"/>
      <c r="P68" s="798"/>
      <c r="Q68" s="798"/>
      <c r="R68" s="798"/>
      <c r="S68" s="798"/>
    </row>
    <row r="69" spans="2:19" ht="15" customHeight="1" x14ac:dyDescent="0.25">
      <c r="B69" s="815"/>
      <c r="C69" s="815"/>
      <c r="D69" s="1"/>
      <c r="E69" s="798"/>
      <c r="F69" s="798"/>
      <c r="G69" s="798"/>
      <c r="H69" s="798"/>
      <c r="I69" s="798"/>
      <c r="J69" s="798"/>
      <c r="K69" s="798"/>
      <c r="L69" s="798"/>
      <c r="M69" s="798"/>
      <c r="N69" s="798"/>
      <c r="O69" s="798"/>
      <c r="P69" s="798"/>
      <c r="Q69" s="798"/>
      <c r="R69" s="798"/>
      <c r="S69" s="798"/>
    </row>
    <row r="70" spans="2:19" ht="15" customHeight="1" x14ac:dyDescent="0.25">
      <c r="B70" s="815"/>
      <c r="C70" s="815"/>
      <c r="D70" s="1"/>
      <c r="E70" s="798"/>
      <c r="F70" s="798"/>
      <c r="G70" s="798"/>
      <c r="H70" s="798"/>
      <c r="I70" s="798"/>
      <c r="J70" s="798"/>
      <c r="K70" s="798"/>
      <c r="L70" s="798"/>
      <c r="M70" s="798"/>
      <c r="N70" s="798"/>
      <c r="O70" s="798"/>
      <c r="P70" s="798"/>
      <c r="Q70" s="798"/>
      <c r="R70" s="798"/>
      <c r="S70" s="798"/>
    </row>
    <row r="71" spans="2:19" ht="15" customHeight="1" x14ac:dyDescent="0.25">
      <c r="B71" s="815"/>
      <c r="C71" s="815"/>
      <c r="D71" s="1"/>
      <c r="E71" s="798"/>
      <c r="F71" s="798"/>
      <c r="G71" s="798"/>
      <c r="H71" s="798"/>
      <c r="I71" s="798"/>
      <c r="J71" s="798"/>
      <c r="K71" s="798"/>
      <c r="L71" s="798"/>
      <c r="M71" s="798"/>
      <c r="N71" s="798"/>
      <c r="O71" s="798"/>
      <c r="P71" s="798"/>
      <c r="Q71" s="798"/>
      <c r="R71" s="798"/>
      <c r="S71" s="798"/>
    </row>
    <row r="72" spans="2:19" ht="15" customHeight="1" x14ac:dyDescent="0.25">
      <c r="B72" s="815"/>
      <c r="C72" s="815"/>
      <c r="D72" s="1"/>
      <c r="E72" s="798"/>
      <c r="F72" s="798"/>
      <c r="G72" s="798"/>
      <c r="H72" s="798"/>
      <c r="I72" s="798"/>
      <c r="J72" s="798"/>
      <c r="K72" s="798"/>
      <c r="L72" s="798"/>
      <c r="M72" s="798"/>
      <c r="N72" s="798"/>
      <c r="O72" s="798"/>
      <c r="P72" s="798"/>
      <c r="Q72" s="798"/>
      <c r="R72" s="798"/>
      <c r="S72" s="798"/>
    </row>
    <row r="73" spans="2:19" ht="15" customHeight="1" x14ac:dyDescent="0.25">
      <c r="B73" s="815"/>
      <c r="C73" s="815"/>
      <c r="D73" s="1"/>
      <c r="E73" s="798"/>
      <c r="F73" s="798"/>
      <c r="G73" s="798"/>
      <c r="H73" s="798"/>
      <c r="I73" s="798"/>
      <c r="J73" s="798"/>
      <c r="K73" s="798"/>
      <c r="L73" s="798"/>
      <c r="M73" s="798"/>
      <c r="N73" s="798"/>
      <c r="O73" s="798"/>
      <c r="P73" s="798"/>
      <c r="Q73" s="798"/>
      <c r="R73" s="798"/>
      <c r="S73" s="798"/>
    </row>
    <row r="74" spans="2:19" x14ac:dyDescent="0.25">
      <c r="B74" s="815"/>
      <c r="C74" s="815"/>
      <c r="D74" s="1"/>
      <c r="E74" s="798"/>
      <c r="F74" s="798"/>
      <c r="G74" s="798"/>
      <c r="H74" s="798"/>
      <c r="I74" s="798"/>
      <c r="J74" s="798"/>
      <c r="K74" s="798"/>
      <c r="L74" s="798"/>
      <c r="M74" s="798"/>
      <c r="N74" s="798"/>
      <c r="O74" s="798"/>
      <c r="P74" s="798"/>
      <c r="Q74" s="798"/>
      <c r="R74" s="798"/>
      <c r="S74" s="798"/>
    </row>
    <row r="75" spans="2:19" x14ac:dyDescent="0.25">
      <c r="B75" s="815"/>
      <c r="C75" s="815"/>
      <c r="D75" s="1"/>
      <c r="E75" s="798"/>
      <c r="F75" s="798"/>
      <c r="G75" s="798"/>
      <c r="H75" s="798"/>
      <c r="I75" s="798"/>
      <c r="J75" s="798"/>
      <c r="K75" s="798"/>
      <c r="L75" s="798"/>
      <c r="M75" s="798"/>
      <c r="N75" s="798"/>
      <c r="O75" s="798"/>
      <c r="P75" s="798"/>
      <c r="Q75" s="798"/>
      <c r="R75" s="798"/>
      <c r="S75" s="798"/>
    </row>
    <row r="76" spans="2:19" x14ac:dyDescent="0.25">
      <c r="B76" s="815"/>
      <c r="C76" s="815"/>
      <c r="D76" s="1"/>
      <c r="E76" s="798"/>
      <c r="F76" s="798"/>
      <c r="G76" s="798"/>
      <c r="H76" s="798"/>
      <c r="I76" s="798"/>
      <c r="J76" s="798"/>
    </row>
    <row r="77" spans="2:19" x14ac:dyDescent="0.25">
      <c r="B77" s="815"/>
      <c r="C77" s="815"/>
      <c r="D77" s="1"/>
      <c r="E77" s="798"/>
      <c r="F77" s="798"/>
      <c r="G77" s="798"/>
      <c r="H77" s="798"/>
      <c r="I77" s="798"/>
      <c r="J77" s="798"/>
    </row>
    <row r="78" spans="2:19" x14ac:dyDescent="0.25">
      <c r="B78" s="815"/>
      <c r="C78" s="815"/>
      <c r="D78" s="1"/>
    </row>
    <row r="79" spans="2:19" x14ac:dyDescent="0.25">
      <c r="B79" s="815"/>
      <c r="C79" s="815"/>
      <c r="D79" s="1"/>
    </row>
    <row r="80" spans="2:19" x14ac:dyDescent="0.25">
      <c r="B80" s="815"/>
      <c r="C80" s="815"/>
      <c r="D80" s="1"/>
    </row>
    <row r="81" spans="2:4" x14ac:dyDescent="0.25">
      <c r="B81" s="815"/>
      <c r="C81" s="815"/>
      <c r="D81" s="1"/>
    </row>
    <row r="82" spans="2:4" x14ac:dyDescent="0.25">
      <c r="B82" s="815"/>
      <c r="C82" s="815"/>
      <c r="D82" s="1"/>
    </row>
    <row r="83" spans="2:4" x14ac:dyDescent="0.25">
      <c r="D83" s="1"/>
    </row>
    <row r="84" spans="2:4" x14ac:dyDescent="0.25">
      <c r="D84" s="1"/>
    </row>
  </sheetData>
  <sheetProtection algorithmName="SHA-512" hashValue="37zLpuTJVVuwT6jjkABMXFU03KHgC0aW8tlFU49JLqqIzX3CgF0LpYhXe2iu2v/8q8R6jYZ49spr8oL7pnEJMw==" saltValue="YcyRMgGzetnTnzm/WQT1nw==" spinCount="100000" sheet="1" objects="1" scenarios="1"/>
  <mergeCells count="31">
    <mergeCell ref="K20:S20"/>
    <mergeCell ref="K21:S21"/>
    <mergeCell ref="A38:C39"/>
    <mergeCell ref="K25:R27"/>
    <mergeCell ref="E9:E12"/>
    <mergeCell ref="E13:E15"/>
    <mergeCell ref="A20:C21"/>
    <mergeCell ref="A22:C23"/>
    <mergeCell ref="A42:C42"/>
    <mergeCell ref="A50:C51"/>
    <mergeCell ref="A52:C53"/>
    <mergeCell ref="A24:C25"/>
    <mergeCell ref="A26:C27"/>
    <mergeCell ref="A28:C29"/>
    <mergeCell ref="A30:C31"/>
    <mergeCell ref="A32:C33"/>
    <mergeCell ref="A34:C35"/>
    <mergeCell ref="A36:C37"/>
    <mergeCell ref="A1:C1"/>
    <mergeCell ref="A2:C3"/>
    <mergeCell ref="A4:C5"/>
    <mergeCell ref="A6:C7"/>
    <mergeCell ref="A8:C9"/>
    <mergeCell ref="E4:J5"/>
    <mergeCell ref="A12:C13"/>
    <mergeCell ref="A14:C15"/>
    <mergeCell ref="A16:C17"/>
    <mergeCell ref="A18:C19"/>
    <mergeCell ref="A10:C11"/>
    <mergeCell ref="F6:F7"/>
    <mergeCell ref="G6:J6"/>
  </mergeCells>
  <hyperlinks>
    <hyperlink ref="E43" r:id="rId1" xr:uid="{92347597-2762-491F-A5D9-C8DEE51FB7F9}"/>
    <hyperlink ref="A4:C5" location="Landing!A1" display="Home" xr:uid="{84728F11-283B-4876-89B1-2CEFDC051D1D}"/>
    <hyperlink ref="A12:C13" location="SpaceUT!A1" display="- Utilities" xr:uid="{65AC8A11-3D11-43B0-B5F5-3FB9AD242059}"/>
    <hyperlink ref="A14:C15" location="SpaceSA!A1" display="- Safety" xr:uid="{B3263EB9-4330-4993-AE3C-1BE806826FC7}"/>
    <hyperlink ref="A18:C19" location="SpaceFL!A1" display="- Flooring" xr:uid="{4CEAF5E2-7990-4D0A-AE37-6BD61C01D2BC}"/>
    <hyperlink ref="A20:C21" location="SpaceCL!A1" display="- Cleaning" xr:uid="{85CFA06F-4F25-4F2C-AD37-C365AD54ED5F}"/>
    <hyperlink ref="A32:C33" location="SpaceGR!A1" display="- Graphics &amp; Rigging" xr:uid="{E6B5FA0B-415A-4E35-A1C1-205EC5C1CD45}"/>
    <hyperlink ref="A34:C35" location="SpaceCD!A1" display="Your contact details" xr:uid="{15DE78C2-8FF2-4BEE-8774-014C319D5C31}"/>
    <hyperlink ref="A36:C37" location="SpaceOS!A1" display="Order summary" xr:uid="{8963B220-BBFC-4F64-A87E-5708680F6FA7}"/>
    <hyperlink ref="A38:C39" location="SpaceTC!A1" display="Terms and Conditions" xr:uid="{BB8ED1FE-43A4-4887-A727-B80317FCD184}"/>
    <hyperlink ref="A26:C27" location="'SpaceCA (2)'!A1" display="- Catering - Lunch/Dinner" xr:uid="{C62E4A8A-ED65-4A6C-B6EA-81A67A0BD45E}"/>
    <hyperlink ref="A28:C29" location="'SpaceCA (3)'!A1" display="- Catering - Alcohol" xr:uid="{35615B8A-4917-4B6B-8E9C-2477EC296027}"/>
    <hyperlink ref="A30:C31" location="'SpaceCA (4)'!A1" display="- Catering - Hygiene" xr:uid="{7EABCAED-D1E6-494E-AEE3-E0D080FA625C}"/>
    <hyperlink ref="A6:C7" location="SpaceO!A1" display="Important information" xr:uid="{006E959A-29A8-454C-8C2D-4F4DE16F772F}"/>
    <hyperlink ref="A10:C11" location="SpaceEI!A1" display=" - Event IT" xr:uid="{CB28C233-B8E0-4136-804A-7C7DADB46792}"/>
    <hyperlink ref="A24:C25" location="SpaceCA!A1" display="- Catering - Breakfast" xr:uid="{5F32F9AC-E864-4FBE-BF72-3BF34712AAF8}"/>
    <hyperlink ref="A50" r:id="rId2" display="eventorders.nec@necgroup.co.uk" xr:uid="{6A9EF3C8-2666-45B8-A5B2-9650417DF7A9}"/>
    <hyperlink ref="A50:C51" r:id="rId3" display="Click here to speak to our team!" xr:uid="{4F4216EA-DA4C-4DA2-816D-7DE02153C880}"/>
    <hyperlink ref="A8:C9" location="'SpaceFS (1)'!A1" display="Electrics" xr:uid="{19E30105-D312-47F9-BEC2-0530CAD2ADD7}"/>
    <hyperlink ref="A16:C17" location="SpaceFC!A1" display="Floor Covering" xr:uid="{3605004B-E125-41B4-BEDB-46F84D131EC1}"/>
    <hyperlink ref="A22:C23" location="SpacePP!A1" display="FIT Suggested Party Packages" xr:uid="{6BAD12E7-9A5C-479A-9EB8-DE193FA1B2E7}"/>
  </hyperlinks>
  <pageMargins left="0.25" right="0.25" top="0.75" bottom="0.75" header="0.3" footer="0.3"/>
  <pageSetup paperSize="9" scale="74"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04636-1AD2-4F44-B0D5-DEC7307FA0CF}">
  <sheetPr codeName="Sheet9">
    <tabColor rgb="FF1E384E"/>
    <pageSetUpPr autoPageBreaks="0" fitToPage="1"/>
  </sheetPr>
  <dimension ref="A1:AF84"/>
  <sheetViews>
    <sheetView showGridLines="0" showRowColHeaders="0" workbookViewId="0">
      <selection activeCell="A26" sqref="A26:C27"/>
    </sheetView>
  </sheetViews>
  <sheetFormatPr defaultColWidth="8.85546875" defaultRowHeight="18" x14ac:dyDescent="0.25"/>
  <cols>
    <col min="1" max="3" width="10.5703125" style="80" customWidth="1"/>
    <col min="4" max="4" width="4.5703125" style="1" customWidth="1"/>
    <col min="5" max="7" width="8.140625" style="1" customWidth="1"/>
    <col min="8" max="8" width="9.28515625" style="1" customWidth="1"/>
    <col min="9" max="15" width="7.5703125" style="1" customWidth="1"/>
    <col min="16" max="16" width="9.1406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13.140625" style="1" bestFit="1" customWidth="1"/>
    <col min="27" max="27" width="9.5703125" style="1" customWidth="1"/>
    <col min="28" max="28" width="11.42578125" style="1" bestFit="1" customWidth="1"/>
    <col min="29" max="31" width="8.85546875" style="326" hidden="1" customWidth="1"/>
    <col min="32" max="16384" width="8.85546875" style="1"/>
  </cols>
  <sheetData>
    <row r="1" spans="1:32" s="74" customFormat="1" ht="36" customHeight="1" x14ac:dyDescent="0.2">
      <c r="A1" s="860" t="s">
        <v>89</v>
      </c>
      <c r="B1" s="861"/>
      <c r="C1" s="861"/>
      <c r="E1" s="75" t="str">
        <f>Landing!A2</f>
        <v>NEC Fully Connected Order Form - FIT Show 2025</v>
      </c>
      <c r="K1" s="76"/>
      <c r="L1" s="76"/>
      <c r="M1" s="68"/>
      <c r="Q1" s="913" t="s">
        <v>670</v>
      </c>
      <c r="R1" s="913"/>
      <c r="S1" s="913"/>
      <c r="T1" s="913"/>
      <c r="U1" s="913"/>
      <c r="V1" s="913"/>
      <c r="W1" s="913"/>
      <c r="X1" s="913"/>
      <c r="Y1" s="913"/>
      <c r="Z1" s="913"/>
      <c r="AA1" s="913"/>
      <c r="AB1" s="250"/>
      <c r="AC1" s="350"/>
      <c r="AD1" s="350"/>
      <c r="AE1" s="350"/>
    </row>
    <row r="2" spans="1:32" ht="15" customHeight="1" x14ac:dyDescent="0.25">
      <c r="A2" s="862"/>
      <c r="B2" s="862"/>
      <c r="C2" s="862"/>
      <c r="D2" s="69"/>
      <c r="E2" s="69"/>
      <c r="F2" s="69"/>
      <c r="G2" s="69"/>
      <c r="H2" s="69"/>
      <c r="I2" s="69"/>
      <c r="J2" s="69"/>
      <c r="K2" s="69"/>
      <c r="L2" s="69"/>
      <c r="M2" s="69"/>
      <c r="N2" s="69"/>
      <c r="O2" s="69"/>
      <c r="P2" s="69"/>
      <c r="Q2" s="69"/>
      <c r="R2" s="69"/>
      <c r="S2" s="210"/>
      <c r="T2" s="69"/>
      <c r="U2" s="69"/>
      <c r="V2" s="210"/>
      <c r="W2" s="69"/>
      <c r="X2" s="69"/>
      <c r="Y2" s="210"/>
      <c r="Z2" s="69"/>
      <c r="AA2" s="69"/>
      <c r="AB2" s="69"/>
      <c r="AC2" s="252"/>
      <c r="AD2" s="252"/>
      <c r="AE2" s="252"/>
      <c r="AF2" s="69"/>
    </row>
    <row r="3" spans="1:32" ht="15" customHeight="1" x14ac:dyDescent="0.25">
      <c r="A3" s="862"/>
      <c r="B3" s="862"/>
      <c r="C3" s="862"/>
      <c r="D3" s="69"/>
      <c r="E3" s="252"/>
      <c r="F3" s="252"/>
      <c r="G3" s="252"/>
      <c r="H3" s="252"/>
      <c r="I3" s="252"/>
      <c r="J3" s="252"/>
      <c r="K3" s="252"/>
      <c r="L3" s="252"/>
      <c r="M3" s="252"/>
      <c r="N3" s="252"/>
      <c r="O3" s="252"/>
      <c r="P3" s="252"/>
      <c r="Q3" s="252"/>
      <c r="R3" s="936" t="s">
        <v>222</v>
      </c>
      <c r="S3" s="937"/>
      <c r="T3" s="937"/>
      <c r="U3" s="937"/>
      <c r="V3" s="937"/>
      <c r="W3" s="937"/>
      <c r="X3" s="937"/>
      <c r="Y3" s="937"/>
      <c r="Z3" s="938"/>
      <c r="AA3" s="252"/>
      <c r="AB3" s="252"/>
      <c r="AC3" s="252"/>
      <c r="AD3" s="252"/>
      <c r="AE3" s="252"/>
      <c r="AF3" s="69"/>
    </row>
    <row r="4" spans="1:32" ht="15" customHeight="1" x14ac:dyDescent="0.25">
      <c r="A4" s="863" t="s">
        <v>6</v>
      </c>
      <c r="B4" s="864"/>
      <c r="C4" s="865"/>
      <c r="D4" s="69"/>
      <c r="E4" s="1069" t="s">
        <v>30</v>
      </c>
      <c r="F4" s="1070"/>
      <c r="G4" s="1070"/>
      <c r="H4" s="1070"/>
      <c r="I4" s="388" t="s">
        <v>31</v>
      </c>
      <c r="J4" s="388"/>
      <c r="K4" s="388"/>
      <c r="L4" s="388"/>
      <c r="M4" s="388"/>
      <c r="N4" s="388"/>
      <c r="O4" s="388"/>
      <c r="P4" s="388"/>
      <c r="Q4" s="712" t="s">
        <v>619</v>
      </c>
      <c r="R4" s="684" t="s">
        <v>240</v>
      </c>
      <c r="S4" s="713" t="s">
        <v>147</v>
      </c>
      <c r="T4" s="684" t="s">
        <v>201</v>
      </c>
      <c r="U4" s="684" t="s">
        <v>240</v>
      </c>
      <c r="V4" s="713" t="s">
        <v>147</v>
      </c>
      <c r="W4" s="684" t="s">
        <v>201</v>
      </c>
      <c r="X4" s="684" t="s">
        <v>240</v>
      </c>
      <c r="Y4" s="713" t="s">
        <v>147</v>
      </c>
      <c r="Z4" s="684" t="s">
        <v>201</v>
      </c>
      <c r="AA4" s="712" t="s">
        <v>676</v>
      </c>
      <c r="AB4" s="714" t="s">
        <v>238</v>
      </c>
      <c r="AC4" s="387" t="s">
        <v>247</v>
      </c>
      <c r="AD4" s="387" t="s">
        <v>34</v>
      </c>
      <c r="AE4" s="566" t="s">
        <v>35</v>
      </c>
      <c r="AF4" s="238"/>
    </row>
    <row r="5" spans="1:32" ht="15" customHeight="1" x14ac:dyDescent="0.25">
      <c r="A5" s="863"/>
      <c r="B5" s="864"/>
      <c r="C5" s="865"/>
      <c r="D5" s="69"/>
      <c r="E5" s="1071" t="s">
        <v>620</v>
      </c>
      <c r="F5" s="956"/>
      <c r="G5" s="956"/>
      <c r="H5" s="956"/>
      <c r="I5" s="570"/>
      <c r="J5" s="570"/>
      <c r="K5" s="570"/>
      <c r="L5" s="570"/>
      <c r="M5" s="571"/>
      <c r="N5" s="570"/>
      <c r="O5" s="570"/>
      <c r="P5" s="455"/>
      <c r="Q5" s="572"/>
      <c r="R5" s="268">
        <f>IF(SUM(R6:R9)&gt;0,9999,0)</f>
        <v>0</v>
      </c>
      <c r="S5" s="269"/>
      <c r="T5" s="267"/>
      <c r="U5" s="268">
        <f>IF(SUM(U6:U9)&gt;0,9999,0)</f>
        <v>0</v>
      </c>
      <c r="V5" s="269"/>
      <c r="W5" s="267"/>
      <c r="X5" s="268">
        <f>IF(SUM(X6:X9)&gt;0,9999,0)</f>
        <v>0</v>
      </c>
      <c r="Y5" s="269"/>
      <c r="Z5" s="267"/>
      <c r="AA5" s="268">
        <f>IF(SUM(AA6:AA9)&gt;0,9999,0)</f>
        <v>0</v>
      </c>
      <c r="AB5" s="270"/>
      <c r="AC5" s="351"/>
      <c r="AD5" s="351"/>
      <c r="AE5" s="567"/>
      <c r="AF5" s="238"/>
    </row>
    <row r="6" spans="1:32" ht="15" customHeight="1" x14ac:dyDescent="0.25">
      <c r="A6" s="863" t="s">
        <v>8</v>
      </c>
      <c r="B6" s="864"/>
      <c r="C6" s="865"/>
      <c r="D6" s="69"/>
      <c r="E6" s="1072" t="s">
        <v>707</v>
      </c>
      <c r="F6" s="894"/>
      <c r="G6" s="894"/>
      <c r="H6" s="895"/>
      <c r="I6" s="1089" t="s">
        <v>701</v>
      </c>
      <c r="J6" s="1090"/>
      <c r="K6" s="1090"/>
      <c r="L6" s="1090"/>
      <c r="M6" s="1090"/>
      <c r="N6" s="1090"/>
      <c r="O6" s="1090"/>
      <c r="P6" s="1091"/>
      <c r="Q6" s="579">
        <v>64.150000000000006</v>
      </c>
      <c r="R6" s="383"/>
      <c r="S6" s="211"/>
      <c r="T6" s="202"/>
      <c r="U6" s="383"/>
      <c r="V6" s="222"/>
      <c r="W6" s="203"/>
      <c r="X6" s="383"/>
      <c r="Y6" s="224"/>
      <c r="Z6" s="204"/>
      <c r="AA6" s="436">
        <f>SUM(R6,U6,X6)</f>
        <v>0</v>
      </c>
      <c r="AB6" s="197">
        <f>$Q6*AA6</f>
        <v>0</v>
      </c>
      <c r="AC6" s="187">
        <f>$AB6</f>
        <v>0</v>
      </c>
      <c r="AD6" s="187">
        <f t="shared" ref="AD6:AE21" si="0">$AB6</f>
        <v>0</v>
      </c>
      <c r="AE6" s="568">
        <f t="shared" si="0"/>
        <v>0</v>
      </c>
      <c r="AF6" s="238"/>
    </row>
    <row r="7" spans="1:32" ht="15" customHeight="1" x14ac:dyDescent="0.25">
      <c r="A7" s="863"/>
      <c r="B7" s="864"/>
      <c r="C7" s="865"/>
      <c r="D7" s="69"/>
      <c r="E7" s="1065" t="s">
        <v>706</v>
      </c>
      <c r="F7" s="888"/>
      <c r="G7" s="888"/>
      <c r="H7" s="889"/>
      <c r="I7" s="968" t="s">
        <v>702</v>
      </c>
      <c r="J7" s="888"/>
      <c r="K7" s="888"/>
      <c r="L7" s="888"/>
      <c r="M7" s="888"/>
      <c r="N7" s="888"/>
      <c r="O7" s="888"/>
      <c r="P7" s="904"/>
      <c r="Q7" s="579">
        <v>24.8</v>
      </c>
      <c r="R7" s="383"/>
      <c r="S7" s="211"/>
      <c r="T7" s="202"/>
      <c r="U7" s="383"/>
      <c r="V7" s="222"/>
      <c r="W7" s="203"/>
      <c r="X7" s="383"/>
      <c r="Y7" s="224"/>
      <c r="Z7" s="204"/>
      <c r="AA7" s="436">
        <f t="shared" ref="AA7:AA9" si="1">SUM(R7,U7,X7)</f>
        <v>0</v>
      </c>
      <c r="AB7" s="197">
        <f>$Q7*AA7</f>
        <v>0</v>
      </c>
      <c r="AC7" s="187">
        <f t="shared" ref="AC7:AC9" si="2">$AB7</f>
        <v>0</v>
      </c>
      <c r="AD7" s="187">
        <f t="shared" si="0"/>
        <v>0</v>
      </c>
      <c r="AE7" s="568">
        <f t="shared" si="0"/>
        <v>0</v>
      </c>
      <c r="AF7" s="238"/>
    </row>
    <row r="8" spans="1:32" ht="15" customHeight="1" x14ac:dyDescent="0.25">
      <c r="A8" s="852" t="s">
        <v>840</v>
      </c>
      <c r="B8" s="853"/>
      <c r="C8" s="854"/>
      <c r="D8" s="69"/>
      <c r="E8" s="1065" t="s">
        <v>705</v>
      </c>
      <c r="F8" s="888"/>
      <c r="G8" s="888"/>
      <c r="H8" s="889"/>
      <c r="I8" s="968" t="s">
        <v>703</v>
      </c>
      <c r="J8" s="888"/>
      <c r="K8" s="888"/>
      <c r="L8" s="888"/>
      <c r="M8" s="888"/>
      <c r="N8" s="888"/>
      <c r="O8" s="888"/>
      <c r="P8" s="904"/>
      <c r="Q8" s="579">
        <v>18.149999999999999</v>
      </c>
      <c r="R8" s="383"/>
      <c r="S8" s="211"/>
      <c r="T8" s="202"/>
      <c r="U8" s="383"/>
      <c r="V8" s="211"/>
      <c r="W8" s="203"/>
      <c r="X8" s="383"/>
      <c r="Y8" s="224"/>
      <c r="Z8" s="204"/>
      <c r="AA8" s="436">
        <f t="shared" si="1"/>
        <v>0</v>
      </c>
      <c r="AB8" s="197">
        <f t="shared" ref="AB8:AB9" si="3">$Q8*AA8</f>
        <v>0</v>
      </c>
      <c r="AC8" s="187">
        <f t="shared" si="2"/>
        <v>0</v>
      </c>
      <c r="AD8" s="187">
        <f t="shared" si="0"/>
        <v>0</v>
      </c>
      <c r="AE8" s="568">
        <f t="shared" si="0"/>
        <v>0</v>
      </c>
      <c r="AF8" s="238"/>
    </row>
    <row r="9" spans="1:32" ht="15" customHeight="1" x14ac:dyDescent="0.25">
      <c r="A9" s="855"/>
      <c r="B9" s="856"/>
      <c r="C9" s="857"/>
      <c r="D9" s="69"/>
      <c r="E9" s="1066" t="s">
        <v>704</v>
      </c>
      <c r="F9" s="891"/>
      <c r="G9" s="891"/>
      <c r="H9" s="892"/>
      <c r="I9" s="975" t="s">
        <v>713</v>
      </c>
      <c r="J9" s="891"/>
      <c r="K9" s="891"/>
      <c r="L9" s="891"/>
      <c r="M9" s="891"/>
      <c r="N9" s="891"/>
      <c r="O9" s="891"/>
      <c r="P9" s="912"/>
      <c r="Q9" s="579">
        <v>6.4</v>
      </c>
      <c r="R9" s="383"/>
      <c r="S9" s="211"/>
      <c r="T9" s="202"/>
      <c r="U9" s="383"/>
      <c r="V9" s="211"/>
      <c r="W9" s="203"/>
      <c r="X9" s="383"/>
      <c r="Y9" s="224"/>
      <c r="Z9" s="204"/>
      <c r="AA9" s="436">
        <f t="shared" si="1"/>
        <v>0</v>
      </c>
      <c r="AB9" s="197">
        <f t="shared" si="3"/>
        <v>0</v>
      </c>
      <c r="AC9" s="187">
        <f t="shared" si="2"/>
        <v>0</v>
      </c>
      <c r="AD9" s="187">
        <f t="shared" si="0"/>
        <v>0</v>
      </c>
      <c r="AE9" s="568">
        <f t="shared" si="0"/>
        <v>0</v>
      </c>
      <c r="AF9" s="238"/>
    </row>
    <row r="10" spans="1:32" ht="15" customHeight="1" x14ac:dyDescent="0.25">
      <c r="A10" s="852" t="s">
        <v>828</v>
      </c>
      <c r="B10" s="853"/>
      <c r="C10" s="854"/>
      <c r="D10" s="69"/>
      <c r="E10" s="1071" t="s">
        <v>161</v>
      </c>
      <c r="F10" s="956"/>
      <c r="G10" s="956"/>
      <c r="H10" s="956"/>
      <c r="I10" s="572"/>
      <c r="J10" s="572"/>
      <c r="K10" s="572"/>
      <c r="L10" s="572"/>
      <c r="M10" s="572"/>
      <c r="N10" s="572"/>
      <c r="O10" s="572"/>
      <c r="P10" s="455"/>
      <c r="Q10" s="589"/>
      <c r="R10" s="205">
        <f>IF(SUM(R11:R18)&gt;0,9999,0)</f>
        <v>0</v>
      </c>
      <c r="S10" s="212"/>
      <c r="T10" s="159"/>
      <c r="U10" s="205">
        <f>IF(SUM(U11:U18)&gt;0,9999,0)</f>
        <v>0</v>
      </c>
      <c r="V10" s="212"/>
      <c r="W10" s="159"/>
      <c r="X10" s="205">
        <f>IF(SUM(X11:X18)&gt;0,9999,0)</f>
        <v>0</v>
      </c>
      <c r="Y10" s="212"/>
      <c r="Z10" s="159"/>
      <c r="AA10" s="206">
        <f>IF(SUM(AA11:AA18)&gt;0,9999,0)</f>
        <v>0</v>
      </c>
      <c r="AB10" s="206"/>
      <c r="AC10" s="206"/>
      <c r="AD10" s="206"/>
      <c r="AE10" s="206"/>
      <c r="AF10" s="238"/>
    </row>
    <row r="11" spans="1:32" ht="15" customHeight="1" x14ac:dyDescent="0.25">
      <c r="A11" s="855"/>
      <c r="B11" s="856"/>
      <c r="C11" s="857"/>
      <c r="D11" s="69"/>
      <c r="E11" s="1072" t="s">
        <v>708</v>
      </c>
      <c r="F11" s="894"/>
      <c r="G11" s="894"/>
      <c r="H11" s="895"/>
      <c r="I11" s="967" t="s">
        <v>714</v>
      </c>
      <c r="J11" s="894"/>
      <c r="K11" s="894"/>
      <c r="L11" s="894"/>
      <c r="M11" s="894"/>
      <c r="N11" s="894"/>
      <c r="O11" s="894"/>
      <c r="P11" s="1088"/>
      <c r="Q11" s="579">
        <v>17.7</v>
      </c>
      <c r="R11" s="383"/>
      <c r="S11" s="211"/>
      <c r="T11" s="202"/>
      <c r="U11" s="383"/>
      <c r="V11" s="222"/>
      <c r="W11" s="203"/>
      <c r="X11" s="383"/>
      <c r="Y11" s="224"/>
      <c r="Z11" s="204"/>
      <c r="AA11" s="436">
        <f t="shared" ref="AA11:AA18" si="4">SUM(R11,U11,X11)</f>
        <v>0</v>
      </c>
      <c r="AB11" s="197">
        <f t="shared" ref="AB11:AB18" si="5">$Q11*AA11</f>
        <v>0</v>
      </c>
      <c r="AC11" s="187">
        <f t="shared" ref="AC11:AE26" si="6">$AB11</f>
        <v>0</v>
      </c>
      <c r="AD11" s="187">
        <f t="shared" si="0"/>
        <v>0</v>
      </c>
      <c r="AE11" s="568">
        <f t="shared" si="0"/>
        <v>0</v>
      </c>
      <c r="AF11" s="238"/>
    </row>
    <row r="12" spans="1:32" ht="15" customHeight="1" x14ac:dyDescent="0.25">
      <c r="A12" s="866" t="s">
        <v>855</v>
      </c>
      <c r="B12" s="867"/>
      <c r="C12" s="868"/>
      <c r="D12" s="69"/>
      <c r="E12" s="1065" t="s">
        <v>709</v>
      </c>
      <c r="F12" s="888"/>
      <c r="G12" s="888"/>
      <c r="H12" s="889"/>
      <c r="I12" s="968" t="s">
        <v>715</v>
      </c>
      <c r="J12" s="888"/>
      <c r="K12" s="888"/>
      <c r="L12" s="888"/>
      <c r="M12" s="888"/>
      <c r="N12" s="888"/>
      <c r="O12" s="888"/>
      <c r="P12" s="904"/>
      <c r="Q12" s="579">
        <v>31</v>
      </c>
      <c r="R12" s="383"/>
      <c r="S12" s="211"/>
      <c r="T12" s="202"/>
      <c r="U12" s="383"/>
      <c r="V12" s="222"/>
      <c r="W12" s="203"/>
      <c r="X12" s="383"/>
      <c r="Y12" s="224"/>
      <c r="Z12" s="204"/>
      <c r="AA12" s="436">
        <f t="shared" si="4"/>
        <v>0</v>
      </c>
      <c r="AB12" s="197">
        <f t="shared" si="5"/>
        <v>0</v>
      </c>
      <c r="AC12" s="187">
        <f t="shared" si="6"/>
        <v>0</v>
      </c>
      <c r="AD12" s="187">
        <f t="shared" si="0"/>
        <v>0</v>
      </c>
      <c r="AE12" s="568">
        <f t="shared" si="0"/>
        <v>0</v>
      </c>
      <c r="AF12" s="238"/>
    </row>
    <row r="13" spans="1:32" ht="15" customHeight="1" x14ac:dyDescent="0.25">
      <c r="A13" s="869"/>
      <c r="B13" s="870"/>
      <c r="C13" s="871"/>
      <c r="D13" s="69"/>
      <c r="E13" s="1065" t="s">
        <v>710</v>
      </c>
      <c r="F13" s="888"/>
      <c r="G13" s="888"/>
      <c r="H13" s="889"/>
      <c r="I13" s="968" t="s">
        <v>716</v>
      </c>
      <c r="J13" s="888"/>
      <c r="K13" s="888"/>
      <c r="L13" s="888"/>
      <c r="M13" s="888"/>
      <c r="N13" s="888"/>
      <c r="O13" s="888"/>
      <c r="P13" s="904"/>
      <c r="Q13" s="579">
        <v>17.7</v>
      </c>
      <c r="R13" s="383"/>
      <c r="S13" s="211"/>
      <c r="T13" s="202"/>
      <c r="U13" s="383"/>
      <c r="V13" s="222"/>
      <c r="W13" s="203"/>
      <c r="X13" s="383"/>
      <c r="Y13" s="224"/>
      <c r="Z13" s="204"/>
      <c r="AA13" s="436">
        <f t="shared" si="4"/>
        <v>0</v>
      </c>
      <c r="AB13" s="197">
        <f t="shared" si="5"/>
        <v>0</v>
      </c>
      <c r="AC13" s="187">
        <f t="shared" si="6"/>
        <v>0</v>
      </c>
      <c r="AD13" s="187">
        <f t="shared" si="0"/>
        <v>0</v>
      </c>
      <c r="AE13" s="568">
        <f t="shared" si="0"/>
        <v>0</v>
      </c>
      <c r="AF13" s="238"/>
    </row>
    <row r="14" spans="1:32" ht="15" customHeight="1" x14ac:dyDescent="0.25">
      <c r="A14" s="852" t="s">
        <v>665</v>
      </c>
      <c r="B14" s="853"/>
      <c r="C14" s="854"/>
      <c r="D14" s="69"/>
      <c r="E14" s="1065" t="s">
        <v>711</v>
      </c>
      <c r="F14" s="888"/>
      <c r="G14" s="888"/>
      <c r="H14" s="889"/>
      <c r="I14" s="968" t="s">
        <v>717</v>
      </c>
      <c r="J14" s="888"/>
      <c r="K14" s="888"/>
      <c r="L14" s="888"/>
      <c r="M14" s="888"/>
      <c r="N14" s="888"/>
      <c r="O14" s="888"/>
      <c r="P14" s="904"/>
      <c r="Q14" s="579">
        <v>31</v>
      </c>
      <c r="R14" s="383"/>
      <c r="S14" s="211"/>
      <c r="T14" s="202"/>
      <c r="U14" s="383"/>
      <c r="V14" s="222"/>
      <c r="W14" s="203"/>
      <c r="X14" s="383"/>
      <c r="Y14" s="224"/>
      <c r="Z14" s="204"/>
      <c r="AA14" s="436">
        <f t="shared" si="4"/>
        <v>0</v>
      </c>
      <c r="AB14" s="197">
        <f t="shared" si="5"/>
        <v>0</v>
      </c>
      <c r="AC14" s="187">
        <f t="shared" si="6"/>
        <v>0</v>
      </c>
      <c r="AD14" s="187">
        <f t="shared" si="0"/>
        <v>0</v>
      </c>
      <c r="AE14" s="568">
        <f t="shared" si="0"/>
        <v>0</v>
      </c>
      <c r="AF14" s="238"/>
    </row>
    <row r="15" spans="1:32" ht="15" customHeight="1" x14ac:dyDescent="0.25">
      <c r="A15" s="855"/>
      <c r="B15" s="856"/>
      <c r="C15" s="857"/>
      <c r="D15" s="69"/>
      <c r="E15" s="1065" t="s">
        <v>180</v>
      </c>
      <c r="F15" s="888"/>
      <c r="G15" s="888"/>
      <c r="H15" s="889"/>
      <c r="I15" s="968" t="s">
        <v>718</v>
      </c>
      <c r="J15" s="888"/>
      <c r="K15" s="888"/>
      <c r="L15" s="888"/>
      <c r="M15" s="888"/>
      <c r="N15" s="888"/>
      <c r="O15" s="888"/>
      <c r="P15" s="904"/>
      <c r="Q15" s="579">
        <v>7.45</v>
      </c>
      <c r="R15" s="383"/>
      <c r="S15" s="211"/>
      <c r="T15" s="202"/>
      <c r="U15" s="383"/>
      <c r="V15" s="222"/>
      <c r="W15" s="203"/>
      <c r="X15" s="383"/>
      <c r="Y15" s="224"/>
      <c r="Z15" s="204"/>
      <c r="AA15" s="436">
        <f t="shared" si="4"/>
        <v>0</v>
      </c>
      <c r="AB15" s="197">
        <f t="shared" si="5"/>
        <v>0</v>
      </c>
      <c r="AC15" s="187">
        <f t="shared" si="6"/>
        <v>0</v>
      </c>
      <c r="AD15" s="187">
        <f t="shared" si="0"/>
        <v>0</v>
      </c>
      <c r="AE15" s="568">
        <f t="shared" si="0"/>
        <v>0</v>
      </c>
      <c r="AF15" s="238"/>
    </row>
    <row r="16" spans="1:32" ht="15" customHeight="1" x14ac:dyDescent="0.25">
      <c r="A16" s="852" t="s">
        <v>865</v>
      </c>
      <c r="B16" s="853"/>
      <c r="C16" s="854"/>
      <c r="D16" s="69"/>
      <c r="E16" s="1065" t="s">
        <v>729</v>
      </c>
      <c r="F16" s="888"/>
      <c r="G16" s="888"/>
      <c r="H16" s="889"/>
      <c r="I16" s="968" t="s">
        <v>174</v>
      </c>
      <c r="J16" s="888"/>
      <c r="K16" s="888"/>
      <c r="L16" s="888"/>
      <c r="M16" s="888"/>
      <c r="N16" s="888"/>
      <c r="O16" s="888"/>
      <c r="P16" s="904"/>
      <c r="Q16" s="579">
        <v>101.6</v>
      </c>
      <c r="R16" s="383"/>
      <c r="S16" s="211"/>
      <c r="T16" s="202"/>
      <c r="U16" s="383"/>
      <c r="V16" s="222"/>
      <c r="W16" s="203"/>
      <c r="X16" s="383"/>
      <c r="Y16" s="224"/>
      <c r="Z16" s="204"/>
      <c r="AA16" s="436">
        <f t="shared" si="4"/>
        <v>0</v>
      </c>
      <c r="AB16" s="197">
        <f t="shared" si="5"/>
        <v>0</v>
      </c>
      <c r="AC16" s="187">
        <f t="shared" si="6"/>
        <v>0</v>
      </c>
      <c r="AD16" s="187">
        <f t="shared" si="0"/>
        <v>0</v>
      </c>
      <c r="AE16" s="568">
        <f t="shared" si="0"/>
        <v>0</v>
      </c>
      <c r="AF16" s="238"/>
    </row>
    <row r="17" spans="1:32" ht="15" customHeight="1" x14ac:dyDescent="0.25">
      <c r="A17" s="855"/>
      <c r="B17" s="856"/>
      <c r="C17" s="857"/>
      <c r="D17" s="69"/>
      <c r="E17" s="1065" t="s">
        <v>175</v>
      </c>
      <c r="F17" s="888"/>
      <c r="G17" s="888"/>
      <c r="H17" s="889"/>
      <c r="I17" s="968" t="s">
        <v>719</v>
      </c>
      <c r="J17" s="888"/>
      <c r="K17" s="888"/>
      <c r="L17" s="888"/>
      <c r="M17" s="888"/>
      <c r="N17" s="888"/>
      <c r="O17" s="888"/>
      <c r="P17" s="904"/>
      <c r="Q17" s="579">
        <v>7.45</v>
      </c>
      <c r="R17" s="383"/>
      <c r="S17" s="211"/>
      <c r="T17" s="202"/>
      <c r="U17" s="383"/>
      <c r="V17" s="222"/>
      <c r="W17" s="203"/>
      <c r="X17" s="383"/>
      <c r="Y17" s="224"/>
      <c r="Z17" s="204"/>
      <c r="AA17" s="436">
        <f t="shared" si="4"/>
        <v>0</v>
      </c>
      <c r="AB17" s="197">
        <f t="shared" si="5"/>
        <v>0</v>
      </c>
      <c r="AC17" s="187">
        <f t="shared" si="6"/>
        <v>0</v>
      </c>
      <c r="AD17" s="187">
        <f t="shared" si="0"/>
        <v>0</v>
      </c>
      <c r="AE17" s="568">
        <f t="shared" si="0"/>
        <v>0</v>
      </c>
      <c r="AF17" s="238"/>
    </row>
    <row r="18" spans="1:32" ht="15" customHeight="1" x14ac:dyDescent="0.25">
      <c r="A18" s="852" t="s">
        <v>146</v>
      </c>
      <c r="B18" s="853"/>
      <c r="C18" s="854"/>
      <c r="D18" s="69"/>
      <c r="E18" s="1065" t="s">
        <v>730</v>
      </c>
      <c r="F18" s="888"/>
      <c r="G18" s="888"/>
      <c r="H18" s="889"/>
      <c r="I18" s="968" t="s">
        <v>720</v>
      </c>
      <c r="J18" s="888"/>
      <c r="K18" s="888"/>
      <c r="L18" s="888"/>
      <c r="M18" s="888"/>
      <c r="N18" s="888"/>
      <c r="O18" s="888"/>
      <c r="P18" s="904"/>
      <c r="Q18" s="579">
        <v>34.200000000000003</v>
      </c>
      <c r="R18" s="383"/>
      <c r="S18" s="211"/>
      <c r="T18" s="202"/>
      <c r="U18" s="383"/>
      <c r="V18" s="222"/>
      <c r="W18" s="203"/>
      <c r="X18" s="383"/>
      <c r="Y18" s="224"/>
      <c r="Z18" s="204"/>
      <c r="AA18" s="436">
        <f t="shared" si="4"/>
        <v>0</v>
      </c>
      <c r="AB18" s="197">
        <f t="shared" si="5"/>
        <v>0</v>
      </c>
      <c r="AC18" s="187">
        <f t="shared" si="6"/>
        <v>0</v>
      </c>
      <c r="AD18" s="187">
        <f t="shared" si="0"/>
        <v>0</v>
      </c>
      <c r="AE18" s="568">
        <f t="shared" si="0"/>
        <v>0</v>
      </c>
      <c r="AF18" s="238"/>
    </row>
    <row r="19" spans="1:32" ht="15" customHeight="1" x14ac:dyDescent="0.25">
      <c r="A19" s="855"/>
      <c r="B19" s="856"/>
      <c r="C19" s="857"/>
      <c r="D19" s="69"/>
      <c r="E19" s="1071" t="s">
        <v>621</v>
      </c>
      <c r="F19" s="956"/>
      <c r="G19" s="956"/>
      <c r="H19" s="956"/>
      <c r="I19" s="572"/>
      <c r="J19" s="572"/>
      <c r="K19" s="572"/>
      <c r="L19" s="572"/>
      <c r="M19" s="572"/>
      <c r="N19" s="572"/>
      <c r="O19" s="572"/>
      <c r="P19" s="455"/>
      <c r="Q19" s="589"/>
      <c r="R19" s="205">
        <f>IF(SUM(R20:R31)&gt;0,9999,0)</f>
        <v>0</v>
      </c>
      <c r="S19" s="212"/>
      <c r="T19" s="159"/>
      <c r="U19" s="205">
        <f>IF(SUM(U20:U31)&gt;0,9999,0)</f>
        <v>0</v>
      </c>
      <c r="V19" s="212"/>
      <c r="W19" s="159"/>
      <c r="X19" s="205">
        <f>IF(SUM(X20:X31)&gt;0,9999,0)</f>
        <v>0</v>
      </c>
      <c r="Y19" s="212"/>
      <c r="Z19" s="159"/>
      <c r="AA19" s="206">
        <f>IF(SUM(AA20:AA31)&gt;0,9999,0)</f>
        <v>0</v>
      </c>
      <c r="AB19" s="196"/>
      <c r="AC19" s="196"/>
      <c r="AD19" s="196"/>
      <c r="AE19" s="183"/>
      <c r="AF19" s="238"/>
    </row>
    <row r="20" spans="1:32" ht="15" customHeight="1" x14ac:dyDescent="0.25">
      <c r="A20" s="852" t="s">
        <v>633</v>
      </c>
      <c r="B20" s="853"/>
      <c r="C20" s="854"/>
      <c r="D20" s="69"/>
      <c r="E20" s="1072" t="s">
        <v>168</v>
      </c>
      <c r="F20" s="894"/>
      <c r="G20" s="894"/>
      <c r="H20" s="895"/>
      <c r="I20" s="967" t="s">
        <v>721</v>
      </c>
      <c r="J20" s="894"/>
      <c r="K20" s="894"/>
      <c r="L20" s="894"/>
      <c r="M20" s="894"/>
      <c r="N20" s="894"/>
      <c r="O20" s="894"/>
      <c r="P20" s="1088"/>
      <c r="Q20" s="579">
        <v>42.75</v>
      </c>
      <c r="R20" s="383"/>
      <c r="S20" s="211"/>
      <c r="T20" s="202"/>
      <c r="U20" s="383"/>
      <c r="V20" s="222"/>
      <c r="W20" s="203"/>
      <c r="X20" s="383"/>
      <c r="Y20" s="224"/>
      <c r="Z20" s="204"/>
      <c r="AA20" s="436">
        <f t="shared" ref="AA20:AA31" si="7">SUM(R20,U20,X20)</f>
        <v>0</v>
      </c>
      <c r="AB20" s="197">
        <f t="shared" ref="AB20:AB31" si="8">$Q20*AA20</f>
        <v>0</v>
      </c>
      <c r="AC20" s="187">
        <f t="shared" si="6"/>
        <v>0</v>
      </c>
      <c r="AD20" s="187">
        <f t="shared" si="0"/>
        <v>0</v>
      </c>
      <c r="AE20" s="568">
        <f t="shared" si="0"/>
        <v>0</v>
      </c>
      <c r="AF20" s="238"/>
    </row>
    <row r="21" spans="1:32" ht="15" customHeight="1" x14ac:dyDescent="0.25">
      <c r="A21" s="855"/>
      <c r="B21" s="856"/>
      <c r="C21" s="857"/>
      <c r="D21" s="69"/>
      <c r="E21" s="1065" t="s">
        <v>169</v>
      </c>
      <c r="F21" s="888"/>
      <c r="G21" s="888"/>
      <c r="H21" s="889"/>
      <c r="I21" s="968" t="s">
        <v>721</v>
      </c>
      <c r="J21" s="888"/>
      <c r="K21" s="888"/>
      <c r="L21" s="888"/>
      <c r="M21" s="888"/>
      <c r="N21" s="888"/>
      <c r="O21" s="888"/>
      <c r="P21" s="904"/>
      <c r="Q21" s="579">
        <v>42.75</v>
      </c>
      <c r="R21" s="383"/>
      <c r="S21" s="211"/>
      <c r="T21" s="202"/>
      <c r="U21" s="383"/>
      <c r="V21" s="222"/>
      <c r="W21" s="203"/>
      <c r="X21" s="383"/>
      <c r="Y21" s="224"/>
      <c r="Z21" s="204"/>
      <c r="AA21" s="436">
        <f t="shared" si="7"/>
        <v>0</v>
      </c>
      <c r="AB21" s="197">
        <f t="shared" si="8"/>
        <v>0</v>
      </c>
      <c r="AC21" s="187">
        <f t="shared" si="6"/>
        <v>0</v>
      </c>
      <c r="AD21" s="187">
        <f t="shared" si="0"/>
        <v>0</v>
      </c>
      <c r="AE21" s="568">
        <f t="shared" si="0"/>
        <v>0</v>
      </c>
      <c r="AF21" s="238"/>
    </row>
    <row r="22" spans="1:32" ht="15" customHeight="1" x14ac:dyDescent="0.25">
      <c r="A22" s="877" t="s">
        <v>901</v>
      </c>
      <c r="B22" s="878"/>
      <c r="C22" s="879"/>
      <c r="D22" s="69"/>
      <c r="E22" s="1065" t="s">
        <v>170</v>
      </c>
      <c r="F22" s="888"/>
      <c r="G22" s="888"/>
      <c r="H22" s="889"/>
      <c r="I22" s="968" t="s">
        <v>722</v>
      </c>
      <c r="J22" s="888"/>
      <c r="K22" s="888"/>
      <c r="L22" s="888"/>
      <c r="M22" s="888"/>
      <c r="N22" s="888"/>
      <c r="O22" s="888"/>
      <c r="P22" s="904"/>
      <c r="Q22" s="579">
        <v>28.85</v>
      </c>
      <c r="R22" s="383"/>
      <c r="S22" s="211"/>
      <c r="T22" s="202"/>
      <c r="U22" s="383"/>
      <c r="V22" s="222"/>
      <c r="W22" s="203"/>
      <c r="X22" s="383"/>
      <c r="Y22" s="224"/>
      <c r="Z22" s="204"/>
      <c r="AA22" s="436">
        <f t="shared" si="7"/>
        <v>0</v>
      </c>
      <c r="AB22" s="197">
        <f t="shared" si="8"/>
        <v>0</v>
      </c>
      <c r="AC22" s="187">
        <f t="shared" si="6"/>
        <v>0</v>
      </c>
      <c r="AD22" s="187">
        <f t="shared" si="6"/>
        <v>0</v>
      </c>
      <c r="AE22" s="568">
        <f t="shared" si="6"/>
        <v>0</v>
      </c>
      <c r="AF22" s="238"/>
    </row>
    <row r="23" spans="1:32" ht="15" customHeight="1" x14ac:dyDescent="0.25">
      <c r="A23" s="880"/>
      <c r="B23" s="881"/>
      <c r="C23" s="882"/>
      <c r="D23" s="69"/>
      <c r="E23" s="1065" t="s">
        <v>171</v>
      </c>
      <c r="F23" s="888"/>
      <c r="G23" s="888"/>
      <c r="H23" s="889"/>
      <c r="I23" s="968" t="s">
        <v>723</v>
      </c>
      <c r="J23" s="888"/>
      <c r="K23" s="888"/>
      <c r="L23" s="888"/>
      <c r="M23" s="888"/>
      <c r="N23" s="888"/>
      <c r="O23" s="888"/>
      <c r="P23" s="904"/>
      <c r="Q23" s="579">
        <v>4.8499999999999996</v>
      </c>
      <c r="R23" s="383"/>
      <c r="S23" s="211"/>
      <c r="T23" s="202"/>
      <c r="U23" s="383"/>
      <c r="V23" s="222"/>
      <c r="W23" s="203"/>
      <c r="X23" s="383"/>
      <c r="Y23" s="224"/>
      <c r="Z23" s="204"/>
      <c r="AA23" s="436">
        <f t="shared" si="7"/>
        <v>0</v>
      </c>
      <c r="AB23" s="197">
        <f t="shared" si="8"/>
        <v>0</v>
      </c>
      <c r="AC23" s="187">
        <f t="shared" si="6"/>
        <v>0</v>
      </c>
      <c r="AD23" s="187">
        <f t="shared" si="6"/>
        <v>0</v>
      </c>
      <c r="AE23" s="568">
        <f t="shared" si="6"/>
        <v>0</v>
      </c>
      <c r="AF23" s="238"/>
    </row>
    <row r="24" spans="1:32" ht="15" customHeight="1" x14ac:dyDescent="0.25">
      <c r="A24" s="943" t="s">
        <v>666</v>
      </c>
      <c r="B24" s="944"/>
      <c r="C24" s="945"/>
      <c r="D24" s="69"/>
      <c r="E24" s="1065" t="s">
        <v>172</v>
      </c>
      <c r="F24" s="888"/>
      <c r="G24" s="888"/>
      <c r="H24" s="889"/>
      <c r="I24" s="968" t="s">
        <v>724</v>
      </c>
      <c r="J24" s="888"/>
      <c r="K24" s="888"/>
      <c r="L24" s="888"/>
      <c r="M24" s="888"/>
      <c r="N24" s="888"/>
      <c r="O24" s="888"/>
      <c r="P24" s="904"/>
      <c r="Q24" s="579">
        <v>10.65</v>
      </c>
      <c r="R24" s="383"/>
      <c r="S24" s="211"/>
      <c r="T24" s="202"/>
      <c r="U24" s="383"/>
      <c r="V24" s="222"/>
      <c r="W24" s="203"/>
      <c r="X24" s="383"/>
      <c r="Y24" s="224"/>
      <c r="Z24" s="204"/>
      <c r="AA24" s="436">
        <f t="shared" si="7"/>
        <v>0</v>
      </c>
      <c r="AB24" s="197">
        <f t="shared" si="8"/>
        <v>0</v>
      </c>
      <c r="AC24" s="187">
        <f t="shared" si="6"/>
        <v>0</v>
      </c>
      <c r="AD24" s="187">
        <f t="shared" si="6"/>
        <v>0</v>
      </c>
      <c r="AE24" s="568">
        <f t="shared" si="6"/>
        <v>0</v>
      </c>
      <c r="AF24" s="238"/>
    </row>
    <row r="25" spans="1:32" ht="15" customHeight="1" x14ac:dyDescent="0.25">
      <c r="A25" s="946"/>
      <c r="B25" s="947"/>
      <c r="C25" s="948"/>
      <c r="D25" s="69"/>
      <c r="E25" s="1065" t="s">
        <v>712</v>
      </c>
      <c r="F25" s="888"/>
      <c r="G25" s="888"/>
      <c r="H25" s="889"/>
      <c r="I25" s="968" t="s">
        <v>725</v>
      </c>
      <c r="J25" s="888"/>
      <c r="K25" s="888"/>
      <c r="L25" s="888"/>
      <c r="M25" s="888"/>
      <c r="N25" s="888"/>
      <c r="O25" s="888"/>
      <c r="P25" s="904"/>
      <c r="Q25" s="579">
        <v>4.8499999999999996</v>
      </c>
      <c r="R25" s="383"/>
      <c r="S25" s="211"/>
      <c r="T25" s="202"/>
      <c r="U25" s="383"/>
      <c r="V25" s="222"/>
      <c r="W25" s="203"/>
      <c r="X25" s="383"/>
      <c r="Y25" s="224"/>
      <c r="Z25" s="204"/>
      <c r="AA25" s="436">
        <f t="shared" si="7"/>
        <v>0</v>
      </c>
      <c r="AB25" s="197">
        <f t="shared" si="8"/>
        <v>0</v>
      </c>
      <c r="AC25" s="187">
        <f t="shared" si="6"/>
        <v>0</v>
      </c>
      <c r="AD25" s="187">
        <f t="shared" si="6"/>
        <v>0</v>
      </c>
      <c r="AE25" s="568">
        <f t="shared" si="6"/>
        <v>0</v>
      </c>
      <c r="AF25" s="238"/>
    </row>
    <row r="26" spans="1:32" ht="15" customHeight="1" x14ac:dyDescent="0.25">
      <c r="A26" s="852" t="s">
        <v>667</v>
      </c>
      <c r="B26" s="853"/>
      <c r="C26" s="854"/>
      <c r="D26" s="69"/>
      <c r="E26" s="1065" t="s">
        <v>245</v>
      </c>
      <c r="F26" s="888"/>
      <c r="G26" s="888"/>
      <c r="H26" s="889"/>
      <c r="I26" s="968" t="s">
        <v>733</v>
      </c>
      <c r="J26" s="888"/>
      <c r="K26" s="888"/>
      <c r="L26" s="888"/>
      <c r="M26" s="888"/>
      <c r="N26" s="888"/>
      <c r="O26" s="888"/>
      <c r="P26" s="904"/>
      <c r="Q26" s="579">
        <v>212</v>
      </c>
      <c r="R26" s="383"/>
      <c r="S26" s="211"/>
      <c r="T26" s="202"/>
      <c r="U26" s="383"/>
      <c r="V26" s="222"/>
      <c r="W26" s="203"/>
      <c r="X26" s="383"/>
      <c r="Y26" s="224"/>
      <c r="Z26" s="204"/>
      <c r="AA26" s="436">
        <f t="shared" si="7"/>
        <v>0</v>
      </c>
      <c r="AB26" s="197">
        <f t="shared" si="8"/>
        <v>0</v>
      </c>
      <c r="AC26" s="187">
        <f t="shared" si="6"/>
        <v>0</v>
      </c>
      <c r="AD26" s="187">
        <f t="shared" si="6"/>
        <v>0</v>
      </c>
      <c r="AE26" s="568">
        <f t="shared" si="6"/>
        <v>0</v>
      </c>
      <c r="AF26" s="238"/>
    </row>
    <row r="27" spans="1:32" ht="15" customHeight="1" x14ac:dyDescent="0.25">
      <c r="A27" s="855"/>
      <c r="B27" s="856"/>
      <c r="C27" s="857"/>
      <c r="D27" s="69"/>
      <c r="E27" s="1065" t="s">
        <v>173</v>
      </c>
      <c r="F27" s="888"/>
      <c r="G27" s="888"/>
      <c r="H27" s="889"/>
      <c r="I27" s="968"/>
      <c r="J27" s="888"/>
      <c r="K27" s="888"/>
      <c r="L27" s="888"/>
      <c r="M27" s="888"/>
      <c r="N27" s="888"/>
      <c r="O27" s="888"/>
      <c r="P27" s="904"/>
      <c r="Q27" s="579">
        <v>27.15</v>
      </c>
      <c r="R27" s="383"/>
      <c r="S27" s="211"/>
      <c r="T27" s="202"/>
      <c r="U27" s="383"/>
      <c r="V27" s="222"/>
      <c r="W27" s="203"/>
      <c r="X27" s="383"/>
      <c r="Y27" s="224"/>
      <c r="Z27" s="204"/>
      <c r="AA27" s="436">
        <f t="shared" si="7"/>
        <v>0</v>
      </c>
      <c r="AB27" s="197">
        <f t="shared" si="8"/>
        <v>0</v>
      </c>
      <c r="AC27" s="187">
        <f t="shared" ref="AC27:AE31" si="9">$AB27</f>
        <v>0</v>
      </c>
      <c r="AD27" s="187">
        <f t="shared" si="9"/>
        <v>0</v>
      </c>
      <c r="AE27" s="568">
        <f t="shared" si="9"/>
        <v>0</v>
      </c>
      <c r="AF27" s="238"/>
    </row>
    <row r="28" spans="1:32" ht="15" customHeight="1" x14ac:dyDescent="0.25">
      <c r="A28" s="852" t="s">
        <v>668</v>
      </c>
      <c r="B28" s="853"/>
      <c r="C28" s="854"/>
      <c r="D28" s="69"/>
      <c r="E28" s="1065" t="s">
        <v>181</v>
      </c>
      <c r="F28" s="888"/>
      <c r="G28" s="888"/>
      <c r="H28" s="889"/>
      <c r="I28" s="968" t="s">
        <v>732</v>
      </c>
      <c r="J28" s="888"/>
      <c r="K28" s="888"/>
      <c r="L28" s="888"/>
      <c r="M28" s="888"/>
      <c r="N28" s="888"/>
      <c r="O28" s="888"/>
      <c r="P28" s="904"/>
      <c r="Q28" s="579">
        <v>7.45</v>
      </c>
      <c r="R28" s="383"/>
      <c r="S28" s="211"/>
      <c r="T28" s="202"/>
      <c r="U28" s="383"/>
      <c r="V28" s="222"/>
      <c r="W28" s="203"/>
      <c r="X28" s="383"/>
      <c r="Y28" s="224"/>
      <c r="Z28" s="204"/>
      <c r="AA28" s="436">
        <f t="shared" si="7"/>
        <v>0</v>
      </c>
      <c r="AB28" s="197">
        <f t="shared" si="8"/>
        <v>0</v>
      </c>
      <c r="AC28" s="187">
        <f t="shared" si="9"/>
        <v>0</v>
      </c>
      <c r="AD28" s="187">
        <f t="shared" si="9"/>
        <v>0</v>
      </c>
      <c r="AE28" s="568">
        <f t="shared" si="9"/>
        <v>0</v>
      </c>
      <c r="AF28" s="238"/>
    </row>
    <row r="29" spans="1:32" ht="15" customHeight="1" x14ac:dyDescent="0.25">
      <c r="A29" s="855"/>
      <c r="B29" s="856"/>
      <c r="C29" s="857"/>
      <c r="D29" s="69"/>
      <c r="E29" s="1065" t="s">
        <v>728</v>
      </c>
      <c r="F29" s="888"/>
      <c r="G29" s="888"/>
      <c r="H29" s="889"/>
      <c r="I29" s="968" t="s">
        <v>731</v>
      </c>
      <c r="J29" s="888"/>
      <c r="K29" s="888"/>
      <c r="L29" s="888"/>
      <c r="M29" s="888"/>
      <c r="N29" s="888"/>
      <c r="O29" s="888"/>
      <c r="P29" s="904"/>
      <c r="Q29" s="579">
        <v>1.65</v>
      </c>
      <c r="R29" s="383"/>
      <c r="S29" s="211"/>
      <c r="T29" s="202"/>
      <c r="U29" s="383"/>
      <c r="V29" s="222"/>
      <c r="W29" s="203"/>
      <c r="X29" s="383"/>
      <c r="Y29" s="224"/>
      <c r="Z29" s="204"/>
      <c r="AA29" s="436">
        <f t="shared" si="7"/>
        <v>0</v>
      </c>
      <c r="AB29" s="197">
        <f t="shared" si="8"/>
        <v>0</v>
      </c>
      <c r="AC29" s="187">
        <f t="shared" si="9"/>
        <v>0</v>
      </c>
      <c r="AD29" s="187">
        <f t="shared" si="9"/>
        <v>0</v>
      </c>
      <c r="AE29" s="568">
        <f t="shared" si="9"/>
        <v>0</v>
      </c>
      <c r="AF29" s="238"/>
    </row>
    <row r="30" spans="1:32" ht="15" customHeight="1" x14ac:dyDescent="0.25">
      <c r="A30" s="852" t="s">
        <v>669</v>
      </c>
      <c r="B30" s="853"/>
      <c r="C30" s="854"/>
      <c r="D30" s="69"/>
      <c r="E30" s="1065" t="s">
        <v>182</v>
      </c>
      <c r="F30" s="888"/>
      <c r="G30" s="888"/>
      <c r="H30" s="889"/>
      <c r="I30" s="968" t="s">
        <v>727</v>
      </c>
      <c r="J30" s="888"/>
      <c r="K30" s="888"/>
      <c r="L30" s="888"/>
      <c r="M30" s="888"/>
      <c r="N30" s="888"/>
      <c r="O30" s="888"/>
      <c r="P30" s="904"/>
      <c r="Q30" s="579">
        <v>5.9</v>
      </c>
      <c r="R30" s="383"/>
      <c r="S30" s="211"/>
      <c r="T30" s="202"/>
      <c r="U30" s="383"/>
      <c r="V30" s="222"/>
      <c r="W30" s="203"/>
      <c r="X30" s="383"/>
      <c r="Y30" s="224"/>
      <c r="Z30" s="204"/>
      <c r="AA30" s="436">
        <f t="shared" si="7"/>
        <v>0</v>
      </c>
      <c r="AB30" s="197">
        <f t="shared" si="8"/>
        <v>0</v>
      </c>
      <c r="AC30" s="187">
        <f t="shared" si="9"/>
        <v>0</v>
      </c>
      <c r="AD30" s="187">
        <f t="shared" si="9"/>
        <v>0</v>
      </c>
      <c r="AE30" s="568">
        <f t="shared" si="9"/>
        <v>0</v>
      </c>
      <c r="AF30" s="238"/>
    </row>
    <row r="31" spans="1:32" ht="15" customHeight="1" x14ac:dyDescent="0.25">
      <c r="A31" s="855"/>
      <c r="B31" s="856"/>
      <c r="C31" s="857"/>
      <c r="D31" s="69"/>
      <c r="E31" s="1092" t="s">
        <v>183</v>
      </c>
      <c r="F31" s="884"/>
      <c r="G31" s="884"/>
      <c r="H31" s="885"/>
      <c r="I31" s="1093" t="s">
        <v>726</v>
      </c>
      <c r="J31" s="884"/>
      <c r="K31" s="884"/>
      <c r="L31" s="884"/>
      <c r="M31" s="884"/>
      <c r="N31" s="884"/>
      <c r="O31" s="884"/>
      <c r="P31" s="1094"/>
      <c r="Q31" s="580">
        <v>9.6</v>
      </c>
      <c r="R31" s="384"/>
      <c r="S31" s="213"/>
      <c r="T31" s="207"/>
      <c r="U31" s="384"/>
      <c r="V31" s="223"/>
      <c r="W31" s="208"/>
      <c r="X31" s="384"/>
      <c r="Y31" s="225"/>
      <c r="Z31" s="209"/>
      <c r="AA31" s="437">
        <f t="shared" si="7"/>
        <v>0</v>
      </c>
      <c r="AB31" s="198">
        <f t="shared" si="8"/>
        <v>0</v>
      </c>
      <c r="AC31" s="188">
        <f t="shared" si="9"/>
        <v>0</v>
      </c>
      <c r="AD31" s="188">
        <f t="shared" si="9"/>
        <v>0</v>
      </c>
      <c r="AE31" s="569">
        <f t="shared" si="9"/>
        <v>0</v>
      </c>
      <c r="AF31" s="238"/>
    </row>
    <row r="32" spans="1:32" ht="15" customHeight="1" x14ac:dyDescent="0.25">
      <c r="A32" s="845" t="s">
        <v>862</v>
      </c>
      <c r="B32" s="846"/>
      <c r="C32" s="847"/>
      <c r="D32" s="69"/>
      <c r="E32" s="70"/>
      <c r="F32" s="70"/>
      <c r="G32" s="70"/>
      <c r="H32" s="70"/>
      <c r="I32" s="70"/>
      <c r="J32" s="70"/>
      <c r="K32" s="70"/>
      <c r="L32" s="70"/>
      <c r="M32" s="70"/>
      <c r="N32" s="70"/>
      <c r="O32" s="70"/>
      <c r="P32" s="70"/>
      <c r="Q32" s="94"/>
      <c r="R32" s="82"/>
      <c r="S32" s="214"/>
      <c r="T32" s="94"/>
      <c r="U32" s="82"/>
      <c r="V32" s="214"/>
      <c r="W32" s="94"/>
      <c r="X32" s="82"/>
      <c r="Y32" s="214"/>
      <c r="Z32" s="94"/>
      <c r="AA32" s="82"/>
      <c r="AB32" s="94"/>
      <c r="AC32"/>
      <c r="AD32"/>
      <c r="AE32"/>
      <c r="AF32" s="69"/>
    </row>
    <row r="33" spans="1:32" ht="15" customHeight="1" x14ac:dyDescent="0.25">
      <c r="A33" s="848"/>
      <c r="B33" s="849"/>
      <c r="C33" s="850"/>
      <c r="D33" s="69"/>
      <c r="E33" s="478" t="s">
        <v>197</v>
      </c>
      <c r="F33" s="478"/>
      <c r="G33" s="478"/>
      <c r="H33" s="478"/>
      <c r="I33" s="478"/>
      <c r="J33" s="478"/>
      <c r="K33" s="478"/>
      <c r="L33" s="478"/>
      <c r="M33" s="478"/>
      <c r="N33" s="478"/>
      <c r="O33" s="478"/>
      <c r="P33" s="478"/>
      <c r="Q33" s="586"/>
      <c r="R33" s="478"/>
      <c r="S33" s="587"/>
      <c r="T33" s="586"/>
      <c r="U33" s="478"/>
      <c r="V33" s="587"/>
      <c r="W33" s="586"/>
      <c r="X33" s="478"/>
      <c r="Y33" s="587"/>
      <c r="Z33" s="94"/>
      <c r="AA33" s="82"/>
      <c r="AB33" s="94"/>
      <c r="AC33"/>
      <c r="AD33"/>
      <c r="AE33"/>
      <c r="AF33" s="69"/>
    </row>
    <row r="34" spans="1:32" ht="15" customHeight="1" x14ac:dyDescent="0.25">
      <c r="A34" s="852" t="s">
        <v>12</v>
      </c>
      <c r="B34" s="853"/>
      <c r="C34" s="854"/>
      <c r="D34" s="69"/>
      <c r="E34" s="478"/>
      <c r="F34" s="478"/>
      <c r="G34" s="478"/>
      <c r="H34" s="478"/>
      <c r="I34" s="478"/>
      <c r="J34" s="478"/>
      <c r="K34" s="478"/>
      <c r="L34" s="478"/>
      <c r="M34" s="478"/>
      <c r="N34" s="478"/>
      <c r="O34" s="478"/>
      <c r="P34" s="478"/>
      <c r="Q34" s="478"/>
      <c r="R34" s="478"/>
      <c r="S34" s="588"/>
      <c r="T34" s="478"/>
      <c r="U34" s="478"/>
      <c r="V34" s="588"/>
      <c r="W34" s="478"/>
      <c r="X34" s="478"/>
      <c r="Y34" s="588"/>
      <c r="Z34" s="85"/>
      <c r="AA34" s="85"/>
      <c r="AB34" s="85"/>
      <c r="AC34"/>
      <c r="AD34"/>
      <c r="AE34"/>
      <c r="AF34" s="69"/>
    </row>
    <row r="35" spans="1:32" ht="15" customHeight="1" x14ac:dyDescent="0.25">
      <c r="A35" s="855"/>
      <c r="B35" s="856"/>
      <c r="C35" s="857"/>
      <c r="D35" s="69"/>
      <c r="E35" s="478" t="s">
        <v>232</v>
      </c>
      <c r="F35" s="478"/>
      <c r="G35" s="478"/>
      <c r="H35" s="478"/>
      <c r="I35" s="478"/>
      <c r="J35" s="478"/>
      <c r="K35" s="478"/>
      <c r="L35" s="478"/>
      <c r="M35" s="478"/>
      <c r="N35" s="478"/>
      <c r="O35" s="478"/>
      <c r="P35" s="478"/>
      <c r="Q35" s="478"/>
      <c r="R35" s="478"/>
      <c r="S35" s="588"/>
      <c r="T35" s="478"/>
      <c r="U35" s="478"/>
      <c r="V35" s="588"/>
      <c r="W35" s="478"/>
      <c r="X35" s="478"/>
      <c r="Y35" s="588"/>
      <c r="Z35" s="85"/>
      <c r="AA35" s="85"/>
      <c r="AB35" s="85"/>
      <c r="AC35"/>
      <c r="AD35"/>
      <c r="AE35"/>
      <c r="AF35" s="69"/>
    </row>
    <row r="36" spans="1:32" ht="15" customHeight="1" x14ac:dyDescent="0.25">
      <c r="A36" s="852" t="s">
        <v>15</v>
      </c>
      <c r="B36" s="853"/>
      <c r="C36" s="854"/>
      <c r="D36" s="69"/>
      <c r="E36" s="478" t="s">
        <v>231</v>
      </c>
      <c r="F36" s="478"/>
      <c r="G36" s="478"/>
      <c r="H36" s="478"/>
      <c r="I36" s="478"/>
      <c r="J36" s="478"/>
      <c r="K36" s="478"/>
      <c r="L36" s="478"/>
      <c r="M36" s="478"/>
      <c r="N36" s="478"/>
      <c r="O36" s="478"/>
      <c r="P36" s="478"/>
      <c r="Q36" s="478"/>
      <c r="R36" s="478"/>
      <c r="S36" s="588"/>
      <c r="T36" s="478"/>
      <c r="U36" s="478"/>
      <c r="V36" s="588"/>
      <c r="W36" s="478"/>
      <c r="X36" s="478"/>
      <c r="Y36" s="588"/>
      <c r="Z36" s="85"/>
      <c r="AA36" s="85"/>
      <c r="AB36" s="85"/>
      <c r="AC36"/>
      <c r="AD36"/>
      <c r="AE36"/>
      <c r="AF36" s="69"/>
    </row>
    <row r="37" spans="1:32" ht="15" customHeight="1" x14ac:dyDescent="0.25">
      <c r="A37" s="855"/>
      <c r="B37" s="856"/>
      <c r="C37" s="857"/>
      <c r="D37" s="69"/>
      <c r="E37" s="478" t="s">
        <v>233</v>
      </c>
      <c r="F37" s="478"/>
      <c r="G37" s="478"/>
      <c r="H37" s="478"/>
      <c r="I37" s="478"/>
      <c r="J37" s="478"/>
      <c r="K37" s="478"/>
      <c r="L37" s="478"/>
      <c r="M37" s="478"/>
      <c r="N37" s="478"/>
      <c r="O37" s="478"/>
      <c r="P37" s="478"/>
      <c r="Q37" s="478"/>
      <c r="R37" s="478"/>
      <c r="S37" s="588"/>
      <c r="T37" s="478"/>
      <c r="U37" s="478"/>
      <c r="V37" s="588"/>
      <c r="W37" s="478"/>
      <c r="X37" s="478"/>
      <c r="Y37" s="588"/>
      <c r="Z37" s="85"/>
      <c r="AA37" s="85"/>
      <c r="AB37" s="85"/>
      <c r="AC37" s="252"/>
      <c r="AD37" s="252"/>
      <c r="AE37" s="252"/>
      <c r="AF37" s="69"/>
    </row>
    <row r="38" spans="1:32" ht="15" customHeight="1" x14ac:dyDescent="0.25">
      <c r="A38" s="852" t="s">
        <v>17</v>
      </c>
      <c r="B38" s="853"/>
      <c r="C38" s="854"/>
      <c r="D38" s="69"/>
      <c r="E38" s="478"/>
      <c r="F38" s="478"/>
      <c r="G38" s="478"/>
      <c r="H38" s="478"/>
      <c r="I38" s="478"/>
      <c r="J38" s="478"/>
      <c r="K38" s="478"/>
      <c r="L38" s="478"/>
      <c r="M38" s="478"/>
      <c r="N38" s="478"/>
      <c r="O38" s="478"/>
      <c r="P38" s="478"/>
      <c r="Q38" s="478"/>
      <c r="R38" s="478"/>
      <c r="S38" s="588"/>
      <c r="T38" s="478"/>
      <c r="U38" s="478"/>
      <c r="V38" s="588"/>
      <c r="W38" s="478"/>
      <c r="X38" s="478"/>
      <c r="Y38" s="588"/>
      <c r="Z38" s="85"/>
      <c r="AA38" s="85"/>
      <c r="AB38" s="85"/>
      <c r="AC38" s="252"/>
      <c r="AD38" s="252"/>
      <c r="AE38" s="252"/>
      <c r="AF38" s="69"/>
    </row>
    <row r="39" spans="1:32" ht="15" customHeight="1" x14ac:dyDescent="0.25">
      <c r="A39" s="855"/>
      <c r="B39" s="856"/>
      <c r="C39" s="857"/>
      <c r="D39" s="69"/>
      <c r="E39" s="478" t="s">
        <v>198</v>
      </c>
      <c r="F39" s="478"/>
      <c r="G39" s="478"/>
      <c r="H39" s="478"/>
      <c r="I39" s="478"/>
      <c r="J39" s="478"/>
      <c r="K39" s="478"/>
      <c r="L39" s="478"/>
      <c r="M39" s="478"/>
      <c r="N39" s="478"/>
      <c r="O39" s="478"/>
      <c r="P39" s="478"/>
      <c r="Q39" s="478"/>
      <c r="R39" s="478"/>
      <c r="S39" s="588"/>
      <c r="T39" s="478"/>
      <c r="U39" s="478"/>
      <c r="V39" s="588"/>
      <c r="W39" s="478"/>
      <c r="X39" s="478"/>
      <c r="Y39" s="588"/>
      <c r="Z39" s="85"/>
      <c r="AA39" s="85"/>
      <c r="AB39" s="85"/>
      <c r="AC39" s="252"/>
      <c r="AD39" s="252"/>
      <c r="AE39" s="252"/>
      <c r="AF39" s="69"/>
    </row>
    <row r="40" spans="1:32" ht="15" customHeight="1" x14ac:dyDescent="0.25">
      <c r="A40" s="77"/>
      <c r="B40" s="77"/>
      <c r="C40" s="77"/>
      <c r="D40" s="69"/>
      <c r="E40" s="1087" t="s">
        <v>199</v>
      </c>
      <c r="F40" s="1087"/>
      <c r="G40" s="1087"/>
      <c r="H40" s="1087"/>
      <c r="I40" s="1087"/>
      <c r="J40" s="1087"/>
      <c r="K40" s="1087"/>
      <c r="L40" s="1087"/>
      <c r="M40" s="1087"/>
      <c r="N40" s="1087"/>
      <c r="O40" s="1087"/>
      <c r="P40" s="1087"/>
      <c r="Q40" s="1087"/>
      <c r="R40" s="1087"/>
      <c r="S40" s="1087"/>
      <c r="T40" s="1087"/>
      <c r="U40" s="1087"/>
      <c r="V40" s="1087"/>
      <c r="W40" s="1087"/>
      <c r="X40" s="1087"/>
      <c r="Y40" s="1087"/>
      <c r="Z40" s="85"/>
      <c r="AA40" s="85"/>
      <c r="AB40" s="85"/>
      <c r="AC40" s="252"/>
      <c r="AD40" s="252"/>
      <c r="AE40" s="252"/>
      <c r="AF40" s="69"/>
    </row>
    <row r="41" spans="1:32" ht="15" customHeight="1" x14ac:dyDescent="0.25">
      <c r="A41" s="78"/>
      <c r="B41" s="78"/>
      <c r="C41" s="78"/>
      <c r="D41" s="69"/>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69"/>
      <c r="AA41" s="69"/>
      <c r="AB41" s="69"/>
      <c r="AC41" s="252"/>
      <c r="AD41" s="252"/>
      <c r="AE41" s="252"/>
      <c r="AF41" s="69"/>
    </row>
    <row r="42" spans="1:32" ht="15" customHeight="1" x14ac:dyDescent="0.25">
      <c r="A42" s="858" t="s">
        <v>22</v>
      </c>
      <c r="B42" s="858"/>
      <c r="C42" s="858"/>
      <c r="D42" s="69"/>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85"/>
      <c r="AA42" s="85"/>
      <c r="AB42" s="85"/>
      <c r="AC42" s="252"/>
      <c r="AD42" s="252"/>
      <c r="AE42" s="252"/>
      <c r="AF42" s="69"/>
    </row>
    <row r="43" spans="1:32" ht="15" customHeight="1" x14ac:dyDescent="0.25">
      <c r="A43" s="115" t="s">
        <v>80</v>
      </c>
      <c r="B43" s="72"/>
      <c r="C43" s="72"/>
      <c r="D43" s="69"/>
      <c r="E43" s="1087"/>
      <c r="F43" s="1087"/>
      <c r="G43" s="1087"/>
      <c r="H43" s="1087"/>
      <c r="I43" s="1087"/>
      <c r="J43" s="1087"/>
      <c r="K43" s="1087"/>
      <c r="L43" s="1087"/>
      <c r="M43" s="1087"/>
      <c r="N43" s="1087"/>
      <c r="O43" s="1087"/>
      <c r="P43" s="1087"/>
      <c r="Q43" s="1087"/>
      <c r="R43" s="1087"/>
      <c r="S43" s="1087"/>
      <c r="T43" s="1087"/>
      <c r="U43" s="1087"/>
      <c r="V43" s="1087"/>
      <c r="W43" s="1087"/>
      <c r="X43" s="1087"/>
      <c r="Y43" s="1087"/>
      <c r="Z43" s="85"/>
      <c r="AA43" s="85"/>
      <c r="AB43" s="85"/>
      <c r="AC43" s="252"/>
      <c r="AD43" s="252"/>
      <c r="AE43" s="252"/>
      <c r="AF43" s="69"/>
    </row>
    <row r="44" spans="1:32" ht="15" customHeight="1" x14ac:dyDescent="0.25">
      <c r="A44" s="73" t="s">
        <v>24</v>
      </c>
      <c r="B44" s="72"/>
      <c r="C44" s="72"/>
      <c r="D44" s="69"/>
      <c r="E44" s="1087"/>
      <c r="F44" s="1087"/>
      <c r="G44" s="1087"/>
      <c r="H44" s="1087"/>
      <c r="I44" s="1087"/>
      <c r="J44" s="1087"/>
      <c r="K44" s="1087"/>
      <c r="L44" s="1087"/>
      <c r="M44" s="1087"/>
      <c r="N44" s="1087"/>
      <c r="O44" s="1087"/>
      <c r="P44" s="1087"/>
      <c r="Q44" s="1087"/>
      <c r="R44" s="1087"/>
      <c r="S44" s="1087"/>
      <c r="T44" s="1087"/>
      <c r="U44" s="1087"/>
      <c r="V44" s="1087"/>
      <c r="W44" s="1087"/>
      <c r="X44" s="1087"/>
      <c r="Y44" s="1087"/>
      <c r="Z44" s="85"/>
      <c r="AA44" s="85"/>
      <c r="AB44" s="85"/>
      <c r="AC44" s="252"/>
      <c r="AD44" s="252"/>
      <c r="AE44" s="252"/>
      <c r="AF44" s="69"/>
    </row>
    <row r="45" spans="1:32" ht="15" customHeight="1" x14ac:dyDescent="0.25">
      <c r="A45" s="73" t="s">
        <v>25</v>
      </c>
      <c r="B45" s="72"/>
      <c r="C45" s="72"/>
      <c r="D45" s="69"/>
      <c r="E45" s="478" t="s">
        <v>244</v>
      </c>
      <c r="F45" s="478"/>
      <c r="G45" s="478"/>
      <c r="H45" s="478"/>
      <c r="I45" s="478"/>
      <c r="J45" s="478"/>
      <c r="K45" s="478"/>
      <c r="L45" s="478"/>
      <c r="M45" s="478"/>
      <c r="N45" s="478"/>
      <c r="O45" s="478"/>
      <c r="P45" s="478"/>
      <c r="Q45" s="478"/>
      <c r="R45" s="478"/>
      <c r="S45" s="588"/>
      <c r="T45" s="478"/>
      <c r="U45" s="478"/>
      <c r="V45" s="588"/>
      <c r="W45" s="478"/>
      <c r="X45" s="478"/>
      <c r="Y45" s="588"/>
      <c r="Z45" s="85"/>
      <c r="AA45" s="85"/>
      <c r="AB45" s="85"/>
      <c r="AC45" s="252"/>
      <c r="AD45" s="252"/>
      <c r="AE45" s="252"/>
      <c r="AF45" s="69"/>
    </row>
    <row r="46" spans="1:32" ht="15" customHeight="1" x14ac:dyDescent="0.25">
      <c r="A46" s="73" t="s">
        <v>26</v>
      </c>
      <c r="B46" s="72"/>
      <c r="C46" s="72"/>
      <c r="D46" s="69"/>
      <c r="E46" s="478" t="s">
        <v>200</v>
      </c>
      <c r="F46" s="478"/>
      <c r="G46" s="478"/>
      <c r="H46" s="478"/>
      <c r="I46" s="478"/>
      <c r="J46" s="478"/>
      <c r="K46" s="478"/>
      <c r="L46" s="478"/>
      <c r="M46" s="478"/>
      <c r="N46" s="478"/>
      <c r="O46" s="478"/>
      <c r="P46" s="478"/>
      <c r="Q46" s="478"/>
      <c r="R46" s="478"/>
      <c r="S46" s="588"/>
      <c r="T46" s="478"/>
      <c r="U46" s="478"/>
      <c r="V46" s="588"/>
      <c r="W46" s="478"/>
      <c r="X46" s="478"/>
      <c r="Y46" s="588"/>
      <c r="Z46" s="85"/>
      <c r="AA46" s="85"/>
      <c r="AB46" s="85"/>
      <c r="AC46" s="252"/>
      <c r="AD46" s="252"/>
      <c r="AE46" s="252"/>
      <c r="AF46" s="69"/>
    </row>
    <row r="47" spans="1:32" ht="15" customHeight="1" x14ac:dyDescent="0.25">
      <c r="A47" s="73" t="s">
        <v>27</v>
      </c>
      <c r="B47" s="72"/>
      <c r="C47" s="72"/>
      <c r="D47" s="69"/>
      <c r="E47" s="69"/>
      <c r="F47" s="95"/>
      <c r="G47" s="95"/>
      <c r="H47" s="95"/>
      <c r="I47" s="95"/>
      <c r="J47" s="95"/>
      <c r="K47" s="95"/>
      <c r="L47" s="95"/>
      <c r="M47" s="95"/>
      <c r="N47" s="95"/>
      <c r="O47" s="95"/>
      <c r="P47" s="95"/>
      <c r="Q47" s="95"/>
      <c r="R47" s="95"/>
      <c r="S47" s="217"/>
      <c r="T47" s="95"/>
      <c r="U47" s="95"/>
      <c r="V47" s="217"/>
      <c r="W47" s="95"/>
      <c r="X47" s="95"/>
      <c r="Y47" s="217"/>
      <c r="Z47" s="95"/>
      <c r="AA47" s="95"/>
      <c r="AB47" s="95"/>
      <c r="AC47" s="252"/>
      <c r="AD47" s="252"/>
      <c r="AE47" s="252"/>
      <c r="AF47" s="69"/>
    </row>
    <row r="48" spans="1:32" ht="15" customHeight="1" x14ac:dyDescent="0.25">
      <c r="A48" s="73" t="s">
        <v>28</v>
      </c>
      <c r="B48" s="72"/>
      <c r="C48" s="72"/>
      <c r="D48" s="69"/>
      <c r="E48" s="69"/>
      <c r="F48" s="85"/>
      <c r="G48" s="85"/>
      <c r="H48" s="85"/>
      <c r="I48" s="85"/>
      <c r="J48" s="85"/>
      <c r="K48" s="85"/>
      <c r="L48" s="85"/>
      <c r="M48" s="85"/>
      <c r="N48" s="85"/>
      <c r="O48" s="85"/>
      <c r="P48" s="85"/>
      <c r="Q48" s="85"/>
      <c r="R48" s="85"/>
      <c r="S48" s="218"/>
      <c r="T48" s="85"/>
      <c r="U48" s="85"/>
      <c r="V48" s="218"/>
      <c r="W48" s="85"/>
      <c r="X48" s="85"/>
      <c r="Y48" s="218"/>
      <c r="Z48" s="85"/>
      <c r="AA48" s="85"/>
      <c r="AB48" s="85"/>
      <c r="AC48" s="252"/>
      <c r="AD48" s="252"/>
      <c r="AE48" s="252"/>
      <c r="AF48" s="69"/>
    </row>
    <row r="49" spans="1:32" ht="15" customHeight="1" x14ac:dyDescent="0.25">
      <c r="A49" s="79"/>
      <c r="B49" s="72"/>
      <c r="C49" s="72"/>
      <c r="D49" s="69"/>
      <c r="E49" s="69"/>
      <c r="F49" s="85"/>
      <c r="G49" s="85"/>
      <c r="H49" s="85"/>
      <c r="I49" s="85"/>
      <c r="J49" s="85"/>
      <c r="K49" s="85"/>
      <c r="L49" s="85"/>
      <c r="M49" s="85"/>
      <c r="N49" s="85"/>
      <c r="O49" s="85"/>
      <c r="P49" s="85"/>
      <c r="Q49" s="85"/>
      <c r="R49" s="85"/>
      <c r="S49" s="218"/>
      <c r="T49" s="85"/>
      <c r="U49" s="85"/>
      <c r="V49" s="218"/>
      <c r="W49" s="85"/>
      <c r="X49" s="85"/>
      <c r="Y49" s="218"/>
      <c r="Z49" s="85"/>
      <c r="AA49" s="85"/>
      <c r="AB49" s="85"/>
      <c r="AC49" s="252"/>
      <c r="AD49" s="252"/>
      <c r="AE49" s="252"/>
      <c r="AF49" s="69"/>
    </row>
    <row r="50" spans="1:32" ht="15" customHeight="1" x14ac:dyDescent="0.25">
      <c r="A50" s="859" t="s">
        <v>810</v>
      </c>
      <c r="B50" s="859"/>
      <c r="C50" s="859"/>
      <c r="D50" s="69"/>
      <c r="E50" s="69"/>
      <c r="F50" s="69"/>
      <c r="G50" s="69"/>
      <c r="H50" s="69"/>
      <c r="I50" s="69"/>
      <c r="J50" s="69"/>
      <c r="K50" s="69"/>
      <c r="L50" s="69"/>
      <c r="M50" s="69"/>
      <c r="N50" s="69"/>
      <c r="O50" s="69"/>
      <c r="P50" s="69"/>
      <c r="Q50" s="69"/>
      <c r="R50" s="69"/>
      <c r="S50" s="210"/>
      <c r="T50" s="69"/>
      <c r="U50" s="69"/>
      <c r="V50" s="210"/>
      <c r="W50" s="69"/>
      <c r="X50" s="69"/>
      <c r="Y50" s="210"/>
      <c r="Z50" s="69"/>
      <c r="AA50" s="69"/>
      <c r="AB50" s="69"/>
      <c r="AC50" s="252"/>
      <c r="AD50" s="252"/>
      <c r="AE50" s="252"/>
      <c r="AF50" s="69"/>
    </row>
    <row r="51" spans="1:32" ht="15" customHeight="1" x14ac:dyDescent="0.25">
      <c r="A51" s="859"/>
      <c r="B51" s="859"/>
      <c r="C51" s="859"/>
      <c r="D51" s="69"/>
      <c r="E51" s="69"/>
      <c r="F51" s="69"/>
      <c r="G51" s="69"/>
      <c r="H51" s="69"/>
      <c r="I51" s="69"/>
      <c r="J51" s="69"/>
      <c r="K51" s="69"/>
      <c r="L51" s="69"/>
      <c r="M51" s="69"/>
      <c r="N51" s="69"/>
      <c r="O51" s="69"/>
      <c r="P51" s="69"/>
      <c r="Q51" s="69"/>
      <c r="R51" s="69"/>
      <c r="S51" s="210"/>
      <c r="T51" s="69"/>
      <c r="U51" s="69"/>
      <c r="V51" s="210"/>
      <c r="W51" s="69"/>
      <c r="X51" s="69"/>
      <c r="Y51" s="210"/>
      <c r="Z51" s="69"/>
      <c r="AA51" s="69"/>
      <c r="AB51" s="69"/>
      <c r="AC51" s="252"/>
      <c r="AD51" s="252"/>
      <c r="AE51" s="252"/>
      <c r="AF51" s="69"/>
    </row>
    <row r="52" spans="1:32" ht="15" customHeight="1" x14ac:dyDescent="0.25">
      <c r="A52" s="851" t="s">
        <v>29</v>
      </c>
      <c r="B52" s="851"/>
      <c r="C52" s="851"/>
      <c r="D52" s="69"/>
      <c r="E52" s="69"/>
      <c r="F52" s="69"/>
      <c r="G52" s="69"/>
      <c r="H52" s="69"/>
      <c r="I52" s="69"/>
      <c r="J52" s="69"/>
      <c r="K52" s="69"/>
      <c r="L52" s="69"/>
      <c r="M52" s="69"/>
      <c r="N52" s="69"/>
      <c r="O52" s="69"/>
      <c r="P52" s="69"/>
      <c r="Q52" s="69"/>
      <c r="R52" s="69"/>
      <c r="S52" s="210"/>
      <c r="T52" s="69"/>
      <c r="U52" s="69"/>
      <c r="V52" s="210"/>
      <c r="W52" s="69"/>
      <c r="X52" s="69"/>
      <c r="Y52" s="210"/>
      <c r="Z52" s="69"/>
      <c r="AA52" s="69"/>
      <c r="AB52" s="69"/>
      <c r="AC52" s="252"/>
      <c r="AD52" s="252"/>
      <c r="AE52" s="252"/>
      <c r="AF52" s="69"/>
    </row>
    <row r="53" spans="1:32" ht="15" customHeight="1" x14ac:dyDescent="0.25">
      <c r="A53" s="851"/>
      <c r="B53" s="851"/>
      <c r="C53" s="851"/>
      <c r="D53" s="69"/>
      <c r="E53" s="69"/>
      <c r="F53" s="69"/>
      <c r="G53" s="69"/>
      <c r="H53" s="69"/>
      <c r="I53" s="69"/>
      <c r="J53" s="69"/>
      <c r="K53" s="69"/>
      <c r="L53" s="69"/>
      <c r="M53" s="69"/>
      <c r="N53" s="69"/>
      <c r="O53" s="69"/>
      <c r="P53" s="69"/>
      <c r="Q53" s="69"/>
      <c r="R53" s="69"/>
      <c r="S53" s="210"/>
      <c r="T53" s="69"/>
      <c r="U53" s="69"/>
      <c r="V53" s="210"/>
      <c r="W53" s="69"/>
      <c r="X53" s="69"/>
      <c r="Y53" s="210"/>
      <c r="Z53" s="69"/>
      <c r="AA53" s="69"/>
      <c r="AB53" s="69"/>
      <c r="AC53" s="252"/>
      <c r="AD53" s="252"/>
      <c r="AE53" s="252"/>
      <c r="AF53" s="69"/>
    </row>
    <row r="54" spans="1:32" ht="15" customHeight="1" x14ac:dyDescent="0.25">
      <c r="A54" s="78"/>
      <c r="B54" s="78"/>
      <c r="C54" s="78"/>
      <c r="D54" s="69"/>
      <c r="E54" s="69"/>
      <c r="F54" s="69"/>
      <c r="G54" s="69"/>
      <c r="H54" s="69"/>
      <c r="I54" s="69"/>
      <c r="J54" s="69"/>
      <c r="K54" s="69"/>
      <c r="L54" s="69"/>
      <c r="M54" s="69"/>
      <c r="N54" s="69"/>
      <c r="O54" s="69"/>
      <c r="P54" s="69"/>
      <c r="Q54" s="69"/>
      <c r="R54" s="69"/>
      <c r="S54" s="210"/>
      <c r="T54" s="69"/>
      <c r="U54" s="69"/>
      <c r="V54" s="210"/>
      <c r="W54" s="69"/>
      <c r="X54" s="69"/>
      <c r="Y54" s="210"/>
      <c r="Z54" s="69"/>
      <c r="AA54" s="69"/>
      <c r="AB54" s="69"/>
      <c r="AC54" s="252"/>
      <c r="AD54" s="252"/>
      <c r="AE54" s="252"/>
      <c r="AF54" s="69"/>
    </row>
    <row r="55" spans="1:32" ht="15" customHeight="1" x14ac:dyDescent="0.25">
      <c r="A55" s="78"/>
      <c r="B55" s="78"/>
      <c r="C55" s="78"/>
      <c r="D55" s="69"/>
      <c r="E55" s="69"/>
      <c r="F55" s="69"/>
      <c r="G55" s="69"/>
      <c r="H55" s="69"/>
      <c r="I55" s="69"/>
      <c r="J55" s="69"/>
      <c r="K55" s="69"/>
      <c r="L55" s="69"/>
      <c r="M55" s="69"/>
      <c r="N55" s="69"/>
      <c r="O55" s="69"/>
      <c r="P55" s="69"/>
      <c r="Q55" s="69"/>
      <c r="R55" s="69"/>
      <c r="S55" s="210"/>
      <c r="T55" s="69"/>
      <c r="U55" s="69"/>
      <c r="V55" s="210"/>
      <c r="W55" s="69"/>
      <c r="X55" s="69"/>
      <c r="Y55" s="210"/>
      <c r="Z55" s="69"/>
      <c r="AA55" s="69"/>
      <c r="AB55" s="69"/>
      <c r="AC55" s="252"/>
      <c r="AD55" s="252"/>
      <c r="AE55" s="252"/>
      <c r="AF55" s="69"/>
    </row>
    <row r="56" spans="1:32" ht="15" customHeight="1" x14ac:dyDescent="0.25">
      <c r="A56" s="78"/>
      <c r="B56" s="78"/>
      <c r="C56" s="78"/>
      <c r="D56" s="69"/>
      <c r="E56" s="69"/>
      <c r="F56" s="69"/>
      <c r="G56" s="69"/>
      <c r="H56" s="69"/>
      <c r="I56" s="69"/>
      <c r="J56" s="69"/>
      <c r="K56" s="69"/>
      <c r="L56" s="69"/>
      <c r="M56" s="69"/>
      <c r="N56" s="69"/>
      <c r="O56" s="69"/>
      <c r="P56" s="69"/>
      <c r="Q56" s="69"/>
      <c r="R56" s="69"/>
      <c r="S56" s="210"/>
      <c r="T56" s="69"/>
      <c r="U56" s="69"/>
      <c r="V56" s="210"/>
      <c r="W56" s="69"/>
      <c r="X56" s="69"/>
      <c r="Y56" s="210"/>
      <c r="Z56" s="69"/>
      <c r="AA56" s="69"/>
      <c r="AB56" s="69"/>
      <c r="AC56" s="252"/>
      <c r="AD56" s="252"/>
      <c r="AE56" s="252"/>
      <c r="AF56" s="69"/>
    </row>
    <row r="57" spans="1:32" ht="15" customHeight="1" x14ac:dyDescent="0.25">
      <c r="A57" s="78"/>
      <c r="B57" s="78"/>
      <c r="C57" s="78"/>
      <c r="D57" s="69"/>
      <c r="E57" s="69"/>
      <c r="F57" s="69"/>
      <c r="G57" s="69"/>
      <c r="H57" s="69"/>
      <c r="I57" s="69"/>
      <c r="J57" s="69"/>
      <c r="K57" s="69"/>
      <c r="L57" s="69"/>
      <c r="M57" s="69"/>
      <c r="N57" s="69"/>
      <c r="O57" s="69"/>
      <c r="P57" s="69"/>
      <c r="Q57" s="69"/>
      <c r="R57" s="69"/>
      <c r="S57" s="210"/>
      <c r="T57" s="69"/>
      <c r="U57" s="69"/>
      <c r="V57" s="210"/>
      <c r="W57" s="69"/>
      <c r="X57" s="69"/>
      <c r="Y57" s="210"/>
      <c r="Z57" s="69"/>
      <c r="AA57" s="69"/>
      <c r="AB57" s="69"/>
      <c r="AC57" s="252"/>
      <c r="AD57" s="252"/>
      <c r="AE57" s="252"/>
      <c r="AF57" s="69"/>
    </row>
    <row r="58" spans="1:32" ht="15" customHeight="1" x14ac:dyDescent="0.25">
      <c r="D58" s="69"/>
      <c r="E58" s="69"/>
      <c r="F58" s="69"/>
      <c r="G58" s="69"/>
      <c r="H58" s="69"/>
      <c r="I58" s="69"/>
      <c r="J58" s="69"/>
      <c r="K58" s="69"/>
      <c r="L58" s="69"/>
      <c r="M58" s="69"/>
      <c r="N58" s="69"/>
      <c r="O58" s="69"/>
      <c r="P58" s="69"/>
      <c r="Q58" s="69"/>
      <c r="R58" s="69"/>
      <c r="S58" s="210"/>
      <c r="T58" s="69"/>
      <c r="U58" s="69"/>
      <c r="V58" s="210"/>
      <c r="W58" s="69"/>
      <c r="X58" s="69"/>
      <c r="Y58" s="210"/>
      <c r="Z58" s="69"/>
      <c r="AA58" s="69"/>
      <c r="AB58" s="69"/>
      <c r="AC58" s="252"/>
      <c r="AD58" s="252"/>
      <c r="AE58" s="252"/>
      <c r="AF58" s="69"/>
    </row>
    <row r="59" spans="1:32" ht="15" customHeight="1" x14ac:dyDescent="0.25">
      <c r="D59" s="69"/>
      <c r="E59" s="69"/>
      <c r="F59" s="69"/>
      <c r="G59" s="69"/>
      <c r="H59" s="69"/>
      <c r="I59" s="69"/>
      <c r="J59" s="69"/>
      <c r="K59" s="69"/>
      <c r="L59" s="69"/>
      <c r="M59" s="69"/>
      <c r="N59" s="69"/>
      <c r="O59" s="69"/>
      <c r="P59" s="69"/>
      <c r="Q59" s="69"/>
      <c r="R59" s="69"/>
      <c r="S59" s="210"/>
      <c r="T59" s="69"/>
      <c r="U59" s="69"/>
      <c r="V59" s="210"/>
      <c r="W59" s="69"/>
      <c r="X59" s="69"/>
      <c r="Y59" s="210"/>
      <c r="Z59" s="69"/>
      <c r="AA59" s="69"/>
      <c r="AB59" s="69"/>
      <c r="AC59" s="252"/>
      <c r="AD59" s="252"/>
      <c r="AE59" s="252"/>
      <c r="AF59" s="69"/>
    </row>
    <row r="60" spans="1:32" ht="15" customHeight="1" x14ac:dyDescent="0.25">
      <c r="D60" s="69"/>
      <c r="E60" s="69"/>
      <c r="F60" s="69"/>
      <c r="G60" s="69"/>
      <c r="H60" s="69"/>
      <c r="I60" s="69"/>
      <c r="J60" s="69"/>
      <c r="K60" s="69"/>
      <c r="L60" s="69"/>
      <c r="M60" s="69"/>
      <c r="N60" s="69"/>
      <c r="O60" s="69"/>
      <c r="P60" s="69"/>
      <c r="Q60" s="69"/>
      <c r="R60" s="69"/>
      <c r="S60" s="210"/>
      <c r="T60" s="69"/>
      <c r="U60" s="69"/>
      <c r="V60" s="210"/>
      <c r="W60" s="69"/>
      <c r="X60" s="69"/>
      <c r="Y60" s="210"/>
      <c r="Z60" s="69"/>
      <c r="AA60" s="69"/>
      <c r="AB60" s="69"/>
      <c r="AC60" s="252"/>
      <c r="AD60" s="252"/>
      <c r="AE60" s="252"/>
      <c r="AF60" s="69"/>
    </row>
    <row r="61" spans="1:32" ht="15" customHeight="1" x14ac:dyDescent="0.25">
      <c r="D61" s="69"/>
      <c r="E61" s="69"/>
      <c r="F61" s="69"/>
      <c r="G61" s="69"/>
      <c r="H61" s="69"/>
      <c r="I61" s="69"/>
      <c r="J61" s="69"/>
      <c r="K61" s="69"/>
      <c r="L61" s="69"/>
      <c r="M61" s="69"/>
      <c r="N61" s="69"/>
      <c r="O61" s="69"/>
      <c r="P61" s="69"/>
      <c r="Q61" s="69"/>
      <c r="R61" s="69"/>
      <c r="S61" s="210"/>
      <c r="T61" s="69"/>
      <c r="U61" s="69"/>
      <c r="V61" s="210"/>
      <c r="W61" s="69"/>
      <c r="X61" s="69"/>
      <c r="Y61" s="210"/>
      <c r="Z61" s="69"/>
      <c r="AA61" s="69"/>
      <c r="AB61" s="69"/>
      <c r="AC61" s="252"/>
      <c r="AD61" s="252"/>
      <c r="AE61" s="252"/>
      <c r="AF61" s="69"/>
    </row>
    <row r="62" spans="1:32" ht="15" customHeight="1" x14ac:dyDescent="0.25">
      <c r="D62" s="69"/>
      <c r="E62" s="69"/>
      <c r="F62" s="69"/>
      <c r="G62" s="69"/>
      <c r="H62" s="69"/>
      <c r="I62" s="69"/>
      <c r="J62" s="69"/>
      <c r="K62" s="69"/>
      <c r="L62" s="69"/>
      <c r="M62" s="69"/>
      <c r="N62" s="69"/>
      <c r="O62" s="69"/>
      <c r="P62" s="69"/>
      <c r="Q62" s="69"/>
      <c r="R62" s="69"/>
      <c r="S62" s="210"/>
      <c r="T62" s="69"/>
      <c r="U62" s="69"/>
      <c r="V62" s="210"/>
      <c r="W62" s="69"/>
      <c r="X62" s="69"/>
      <c r="Y62" s="210"/>
      <c r="Z62" s="69"/>
      <c r="AA62" s="69"/>
      <c r="AB62" s="69"/>
      <c r="AC62" s="252"/>
      <c r="AD62" s="252"/>
      <c r="AE62" s="252"/>
      <c r="AF62" s="69"/>
    </row>
    <row r="63" spans="1:32" ht="15" customHeight="1" x14ac:dyDescent="0.25">
      <c r="D63" s="69"/>
      <c r="E63" s="69"/>
      <c r="F63" s="69"/>
      <c r="G63" s="69"/>
      <c r="H63" s="69"/>
      <c r="I63" s="69"/>
      <c r="J63" s="69"/>
      <c r="K63" s="69"/>
      <c r="L63" s="69"/>
      <c r="M63" s="69"/>
      <c r="N63" s="69"/>
      <c r="O63" s="69"/>
      <c r="P63" s="69"/>
      <c r="Q63" s="69"/>
      <c r="R63" s="69"/>
      <c r="S63" s="210"/>
      <c r="T63" s="69"/>
      <c r="U63" s="69"/>
      <c r="V63" s="210"/>
      <c r="W63" s="69"/>
      <c r="X63" s="69"/>
      <c r="Y63" s="210"/>
      <c r="Z63" s="69"/>
      <c r="AA63" s="69"/>
      <c r="AB63" s="69"/>
      <c r="AC63" s="252"/>
      <c r="AD63" s="252"/>
      <c r="AE63" s="252"/>
      <c r="AF63" s="69"/>
    </row>
    <row r="64" spans="1:32" ht="15" customHeight="1" x14ac:dyDescent="0.25">
      <c r="D64" s="69"/>
      <c r="E64" s="69"/>
      <c r="F64" s="69"/>
      <c r="G64" s="69"/>
      <c r="H64" s="69"/>
      <c r="I64" s="69"/>
      <c r="J64" s="69"/>
      <c r="K64" s="69"/>
      <c r="L64" s="69"/>
      <c r="M64" s="69"/>
      <c r="N64" s="69"/>
      <c r="O64" s="69"/>
      <c r="P64" s="69"/>
      <c r="Q64" s="69"/>
      <c r="R64" s="69"/>
      <c r="S64" s="210"/>
      <c r="T64" s="69"/>
      <c r="U64" s="69"/>
      <c r="V64" s="210"/>
      <c r="W64" s="69"/>
      <c r="X64" s="69"/>
      <c r="Y64" s="210"/>
      <c r="Z64" s="69"/>
      <c r="AA64" s="69"/>
      <c r="AB64" s="69"/>
      <c r="AC64" s="252"/>
      <c r="AD64" s="252"/>
      <c r="AE64" s="252"/>
      <c r="AF64" s="69"/>
    </row>
    <row r="65" spans="4:32" ht="15" customHeight="1" x14ac:dyDescent="0.25">
      <c r="D65" s="69"/>
      <c r="E65" s="69"/>
      <c r="F65" s="69"/>
      <c r="G65" s="69"/>
      <c r="H65" s="69"/>
      <c r="I65" s="69"/>
      <c r="J65" s="69"/>
      <c r="K65" s="69"/>
      <c r="L65" s="69"/>
      <c r="M65" s="69"/>
      <c r="N65" s="69"/>
      <c r="O65" s="69"/>
      <c r="P65" s="69"/>
      <c r="Q65" s="69"/>
      <c r="R65" s="69"/>
      <c r="S65" s="210"/>
      <c r="T65" s="69"/>
      <c r="U65" s="69"/>
      <c r="V65" s="210"/>
      <c r="W65" s="69"/>
      <c r="X65" s="69"/>
      <c r="Y65" s="210"/>
      <c r="Z65" s="69"/>
      <c r="AA65" s="69"/>
      <c r="AB65" s="69"/>
      <c r="AC65" s="252"/>
      <c r="AD65" s="252"/>
      <c r="AE65" s="252"/>
      <c r="AF65" s="69"/>
    </row>
    <row r="66" spans="4:32" ht="15" customHeight="1" x14ac:dyDescent="0.25">
      <c r="D66" s="69"/>
      <c r="E66" s="69"/>
      <c r="F66" s="69"/>
      <c r="G66" s="69"/>
      <c r="H66" s="69"/>
      <c r="I66" s="69"/>
      <c r="J66" s="69"/>
      <c r="K66" s="69"/>
      <c r="L66" s="69"/>
      <c r="M66" s="69"/>
      <c r="N66" s="69"/>
      <c r="O66" s="69"/>
      <c r="P66" s="69"/>
      <c r="Q66" s="69"/>
      <c r="R66" s="69"/>
      <c r="S66" s="210"/>
      <c r="T66" s="69"/>
      <c r="U66" s="69"/>
      <c r="V66" s="210"/>
      <c r="W66" s="69"/>
      <c r="X66" s="69"/>
      <c r="Y66" s="210"/>
      <c r="Z66" s="69"/>
      <c r="AA66" s="69"/>
      <c r="AB66" s="69"/>
      <c r="AC66" s="252"/>
      <c r="AD66" s="252"/>
      <c r="AE66" s="252"/>
      <c r="AF66" s="69"/>
    </row>
    <row r="67" spans="4:32" ht="15" customHeight="1" x14ac:dyDescent="0.25">
      <c r="D67" s="69"/>
      <c r="E67" s="69"/>
      <c r="F67" s="69"/>
      <c r="G67" s="69"/>
      <c r="H67" s="69"/>
      <c r="I67" s="69"/>
      <c r="J67" s="69"/>
      <c r="K67" s="69"/>
      <c r="L67" s="69"/>
      <c r="M67" s="69"/>
      <c r="N67" s="69"/>
      <c r="O67" s="69"/>
      <c r="P67" s="69"/>
      <c r="Q67" s="69"/>
      <c r="R67" s="69"/>
      <c r="S67" s="210"/>
      <c r="T67" s="69"/>
      <c r="U67" s="69"/>
      <c r="V67" s="210"/>
      <c r="W67" s="69"/>
      <c r="X67" s="69"/>
      <c r="Y67" s="210"/>
      <c r="Z67" s="69"/>
      <c r="AA67" s="69"/>
      <c r="AB67" s="69"/>
      <c r="AC67" s="252"/>
      <c r="AD67" s="252"/>
      <c r="AE67" s="252"/>
      <c r="AF67" s="69"/>
    </row>
    <row r="68" spans="4:32" ht="15" customHeight="1" x14ac:dyDescent="0.25">
      <c r="D68" s="69"/>
      <c r="E68" s="69"/>
      <c r="F68" s="69"/>
      <c r="G68" s="69"/>
      <c r="H68" s="69"/>
      <c r="I68" s="69"/>
      <c r="J68" s="69"/>
      <c r="K68" s="69"/>
      <c r="L68" s="69"/>
      <c r="M68" s="69"/>
      <c r="N68" s="69"/>
      <c r="O68" s="69"/>
      <c r="P68" s="69"/>
      <c r="Q68" s="69"/>
      <c r="R68" s="69"/>
      <c r="S68" s="210"/>
      <c r="T68" s="69"/>
      <c r="U68" s="69"/>
      <c r="V68" s="210"/>
      <c r="W68" s="69"/>
      <c r="X68" s="69"/>
      <c r="Y68" s="210"/>
      <c r="Z68" s="69"/>
      <c r="AA68" s="69"/>
      <c r="AB68" s="69"/>
      <c r="AC68" s="252"/>
      <c r="AD68" s="252"/>
      <c r="AE68" s="252"/>
      <c r="AF68" s="69"/>
    </row>
    <row r="69" spans="4:32" ht="15" customHeight="1" x14ac:dyDescent="0.25">
      <c r="D69" s="69"/>
      <c r="E69" s="69"/>
      <c r="F69" s="69"/>
      <c r="G69" s="69"/>
      <c r="H69" s="69"/>
      <c r="I69" s="69"/>
      <c r="J69" s="69"/>
      <c r="K69" s="69"/>
      <c r="L69" s="69"/>
      <c r="M69" s="69"/>
      <c r="N69" s="69"/>
      <c r="O69" s="69"/>
      <c r="P69" s="69"/>
      <c r="Q69" s="69"/>
      <c r="R69" s="69"/>
      <c r="S69" s="210"/>
      <c r="T69" s="69"/>
      <c r="U69" s="69"/>
      <c r="V69" s="210"/>
      <c r="W69" s="69"/>
      <c r="X69" s="69"/>
      <c r="Y69" s="210"/>
      <c r="Z69" s="69"/>
      <c r="AA69" s="69"/>
      <c r="AB69" s="69"/>
      <c r="AC69" s="252"/>
      <c r="AD69" s="252"/>
      <c r="AE69" s="252"/>
      <c r="AF69" s="69"/>
    </row>
    <row r="70" spans="4:32" ht="15" customHeight="1" x14ac:dyDescent="0.25">
      <c r="D70" s="69"/>
      <c r="E70" s="69"/>
      <c r="F70" s="69"/>
      <c r="G70" s="69"/>
      <c r="H70" s="69"/>
      <c r="I70" s="69"/>
      <c r="J70" s="69"/>
      <c r="K70" s="69"/>
      <c r="L70" s="69"/>
      <c r="M70" s="69"/>
      <c r="N70" s="69"/>
      <c r="O70" s="69"/>
      <c r="P70" s="69"/>
      <c r="Q70" s="69"/>
      <c r="R70" s="69"/>
      <c r="S70" s="210"/>
      <c r="T70" s="69"/>
      <c r="U70" s="69"/>
      <c r="V70" s="210"/>
      <c r="W70" s="69"/>
      <c r="X70" s="69"/>
      <c r="Y70" s="210"/>
      <c r="Z70" s="69"/>
      <c r="AA70" s="69"/>
      <c r="AB70" s="69"/>
      <c r="AC70" s="252"/>
      <c r="AD70" s="252"/>
      <c r="AE70" s="252"/>
      <c r="AF70" s="69"/>
    </row>
    <row r="71" spans="4:32" ht="15" customHeight="1" x14ac:dyDescent="0.25">
      <c r="D71" s="69"/>
      <c r="E71" s="69"/>
      <c r="F71" s="69"/>
      <c r="G71" s="69"/>
      <c r="H71" s="69"/>
      <c r="I71" s="69"/>
      <c r="J71" s="69"/>
      <c r="K71" s="69"/>
      <c r="L71" s="69"/>
      <c r="M71" s="69"/>
      <c r="N71" s="69"/>
      <c r="O71" s="69"/>
      <c r="P71" s="69"/>
      <c r="Q71" s="69"/>
      <c r="R71" s="69"/>
      <c r="S71" s="210"/>
      <c r="T71" s="69"/>
      <c r="U71" s="69"/>
      <c r="V71" s="210"/>
      <c r="W71" s="69"/>
      <c r="X71" s="69"/>
      <c r="Y71" s="210"/>
      <c r="Z71" s="69"/>
      <c r="AA71" s="69"/>
      <c r="AB71" s="69"/>
      <c r="AC71" s="252"/>
      <c r="AD71" s="252"/>
      <c r="AE71" s="252"/>
      <c r="AF71" s="69"/>
    </row>
    <row r="72" spans="4:32" ht="15" customHeight="1" x14ac:dyDescent="0.25">
      <c r="D72" s="69"/>
      <c r="E72" s="69"/>
      <c r="F72" s="69"/>
      <c r="G72" s="69"/>
      <c r="H72" s="69"/>
      <c r="I72" s="69"/>
      <c r="J72" s="69"/>
      <c r="K72" s="69"/>
      <c r="L72" s="69"/>
      <c r="M72" s="69"/>
      <c r="N72" s="69"/>
      <c r="O72" s="69"/>
      <c r="P72" s="69"/>
      <c r="Q72" s="69"/>
      <c r="R72" s="69"/>
      <c r="S72" s="210"/>
      <c r="T72" s="69"/>
      <c r="U72" s="69"/>
      <c r="V72" s="210"/>
      <c r="W72" s="69"/>
      <c r="X72" s="69"/>
      <c r="Y72" s="210"/>
      <c r="Z72" s="69"/>
      <c r="AA72" s="69"/>
      <c r="AB72" s="69"/>
      <c r="AC72" s="252"/>
      <c r="AD72" s="252"/>
      <c r="AE72" s="252"/>
      <c r="AF72" s="69"/>
    </row>
    <row r="73" spans="4:32" ht="15" customHeight="1" x14ac:dyDescent="0.25">
      <c r="D73" s="69"/>
      <c r="E73" s="69"/>
      <c r="F73" s="69"/>
      <c r="G73" s="69"/>
      <c r="H73" s="69"/>
      <c r="I73" s="69"/>
      <c r="J73" s="69"/>
      <c r="K73" s="69"/>
      <c r="L73" s="69"/>
      <c r="M73" s="69"/>
      <c r="N73" s="69"/>
      <c r="O73" s="69"/>
      <c r="P73" s="69"/>
      <c r="Q73" s="69"/>
      <c r="R73" s="69"/>
      <c r="S73" s="210"/>
      <c r="T73" s="69"/>
      <c r="U73" s="69"/>
      <c r="V73" s="210"/>
      <c r="W73" s="69"/>
      <c r="X73" s="69"/>
      <c r="Y73" s="210"/>
      <c r="Z73" s="69"/>
      <c r="AA73" s="69"/>
      <c r="AB73" s="69"/>
      <c r="AC73" s="252"/>
      <c r="AD73" s="252"/>
      <c r="AE73" s="252"/>
      <c r="AF73" s="69"/>
    </row>
    <row r="74" spans="4:32" ht="15" customHeight="1" x14ac:dyDescent="0.25">
      <c r="D74" s="69"/>
      <c r="E74" s="92"/>
      <c r="F74" s="69"/>
      <c r="G74" s="69"/>
      <c r="H74" s="69"/>
      <c r="I74" s="69"/>
      <c r="J74" s="69"/>
      <c r="K74" s="69"/>
      <c r="L74" s="69"/>
      <c r="M74" s="69"/>
      <c r="N74" s="69"/>
      <c r="O74" s="69"/>
      <c r="P74" s="69"/>
      <c r="Q74" s="69"/>
      <c r="R74" s="69"/>
      <c r="S74" s="210"/>
      <c r="T74" s="69"/>
      <c r="U74" s="69"/>
      <c r="V74" s="210"/>
      <c r="W74" s="69"/>
      <c r="X74" s="69"/>
      <c r="Y74" s="210"/>
      <c r="Z74" s="69"/>
      <c r="AA74" s="69"/>
      <c r="AB74" s="69"/>
      <c r="AC74" s="252"/>
      <c r="AD74" s="252"/>
      <c r="AE74" s="252"/>
      <c r="AF74" s="69"/>
    </row>
    <row r="75" spans="4:32" ht="15" customHeight="1" x14ac:dyDescent="0.25">
      <c r="D75" s="69"/>
      <c r="E75" s="92"/>
      <c r="F75" s="69"/>
      <c r="G75" s="69"/>
      <c r="H75" s="69"/>
      <c r="I75" s="69"/>
      <c r="J75" s="69"/>
      <c r="K75" s="69"/>
      <c r="L75" s="69"/>
      <c r="M75" s="69"/>
      <c r="N75" s="69"/>
      <c r="O75" s="69"/>
      <c r="P75" s="69"/>
      <c r="Q75" s="69"/>
      <c r="R75" s="69"/>
      <c r="S75" s="210"/>
      <c r="T75" s="69"/>
      <c r="U75" s="69"/>
      <c r="V75" s="210"/>
      <c r="W75" s="69"/>
      <c r="X75" s="69"/>
      <c r="Y75" s="210"/>
      <c r="Z75" s="69"/>
      <c r="AA75" s="69"/>
      <c r="AB75" s="69"/>
      <c r="AC75" s="252"/>
      <c r="AD75" s="252"/>
      <c r="AE75" s="252"/>
      <c r="AF75" s="69"/>
    </row>
    <row r="76" spans="4:32" ht="15" customHeight="1" x14ac:dyDescent="0.25">
      <c r="D76" s="69"/>
      <c r="E76" s="92"/>
      <c r="F76" s="69"/>
      <c r="G76" s="69"/>
      <c r="H76" s="69"/>
      <c r="I76" s="69"/>
      <c r="J76" s="69"/>
      <c r="K76" s="69"/>
      <c r="L76" s="69"/>
      <c r="M76" s="69"/>
      <c r="N76" s="69"/>
      <c r="O76" s="69"/>
      <c r="P76" s="69"/>
      <c r="Q76" s="69"/>
      <c r="R76" s="69"/>
      <c r="S76" s="210"/>
      <c r="T76" s="69"/>
      <c r="U76" s="69"/>
      <c r="V76" s="210"/>
      <c r="W76" s="69"/>
      <c r="X76" s="69"/>
      <c r="Y76" s="210"/>
      <c r="Z76" s="69"/>
      <c r="AA76" s="69"/>
      <c r="AB76" s="69"/>
      <c r="AC76" s="252"/>
      <c r="AD76" s="252"/>
      <c r="AE76" s="252"/>
      <c r="AF76" s="69"/>
    </row>
    <row r="77" spans="4:32" ht="15" customHeight="1" x14ac:dyDescent="0.25">
      <c r="D77" s="69"/>
      <c r="E77" s="92"/>
      <c r="F77" s="69"/>
      <c r="G77" s="69"/>
      <c r="H77" s="69"/>
      <c r="I77" s="69"/>
      <c r="J77" s="69"/>
      <c r="K77" s="69"/>
      <c r="L77" s="69"/>
      <c r="M77" s="69"/>
      <c r="N77" s="69"/>
      <c r="O77" s="69"/>
      <c r="P77" s="69"/>
      <c r="Q77" s="69"/>
      <c r="R77" s="69"/>
      <c r="S77" s="210"/>
      <c r="T77" s="69"/>
      <c r="U77" s="69"/>
      <c r="V77" s="210"/>
      <c r="W77" s="69"/>
      <c r="X77" s="69"/>
      <c r="Y77" s="210"/>
      <c r="Z77" s="69"/>
      <c r="AA77" s="69"/>
      <c r="AB77" s="69"/>
      <c r="AC77" s="252"/>
      <c r="AD77" s="252"/>
      <c r="AE77" s="252"/>
      <c r="AF77" s="69"/>
    </row>
    <row r="78" spans="4:32" ht="15" customHeight="1" x14ac:dyDescent="0.25">
      <c r="D78" s="69"/>
      <c r="E78" s="69"/>
      <c r="F78" s="92"/>
      <c r="G78" s="92"/>
      <c r="H78" s="92"/>
      <c r="I78" s="92"/>
      <c r="J78" s="92"/>
      <c r="K78" s="92"/>
      <c r="L78" s="92"/>
      <c r="M78" s="92"/>
      <c r="N78" s="92"/>
      <c r="O78" s="92"/>
      <c r="P78" s="92"/>
      <c r="Q78" s="92"/>
      <c r="R78" s="92"/>
      <c r="S78" s="219"/>
      <c r="T78" s="92"/>
      <c r="U78" s="92"/>
      <c r="V78" s="219"/>
      <c r="W78" s="92"/>
      <c r="X78" s="92"/>
      <c r="Y78" s="219"/>
      <c r="Z78" s="92"/>
      <c r="AA78" s="92"/>
      <c r="AB78" s="92"/>
      <c r="AC78" s="252"/>
      <c r="AD78" s="252"/>
      <c r="AE78" s="252"/>
      <c r="AF78" s="69"/>
    </row>
    <row r="79" spans="4:32" ht="15" customHeight="1" x14ac:dyDescent="0.25">
      <c r="D79" s="69"/>
      <c r="E79" s="69"/>
      <c r="F79" s="92"/>
      <c r="G79" s="92"/>
      <c r="H79" s="92"/>
      <c r="I79" s="92"/>
      <c r="J79" s="92"/>
      <c r="K79" s="92"/>
      <c r="L79" s="92"/>
      <c r="M79" s="92"/>
      <c r="N79" s="92"/>
      <c r="O79" s="92"/>
      <c r="P79" s="92"/>
      <c r="Q79" s="92"/>
      <c r="R79" s="92"/>
      <c r="S79" s="219"/>
      <c r="T79" s="92"/>
      <c r="U79" s="92"/>
      <c r="V79" s="219"/>
      <c r="W79" s="92"/>
      <c r="X79" s="92"/>
      <c r="Y79" s="219"/>
      <c r="Z79" s="92"/>
      <c r="AA79" s="92"/>
      <c r="AB79" s="92"/>
      <c r="AC79" s="252"/>
      <c r="AD79" s="252"/>
      <c r="AE79" s="252"/>
      <c r="AF79" s="69"/>
    </row>
    <row r="80" spans="4:32" ht="15" customHeight="1" x14ac:dyDescent="0.25">
      <c r="D80" s="69"/>
      <c r="E80" s="69"/>
      <c r="F80" s="92"/>
      <c r="G80" s="92"/>
      <c r="H80" s="92"/>
      <c r="I80" s="92"/>
      <c r="J80" s="92"/>
      <c r="K80" s="92"/>
      <c r="L80" s="92"/>
      <c r="M80" s="92"/>
      <c r="N80" s="92"/>
      <c r="O80" s="92"/>
      <c r="P80" s="92"/>
      <c r="Q80" s="92"/>
      <c r="R80" s="92"/>
      <c r="S80" s="219"/>
      <c r="T80" s="92"/>
      <c r="U80" s="92"/>
      <c r="V80" s="219"/>
      <c r="W80" s="92"/>
      <c r="X80" s="92"/>
      <c r="Y80" s="219"/>
      <c r="Z80" s="92"/>
      <c r="AA80" s="92"/>
      <c r="AB80" s="92"/>
      <c r="AC80" s="252"/>
      <c r="AD80" s="252"/>
      <c r="AE80" s="252"/>
      <c r="AF80" s="69"/>
    </row>
    <row r="81" spans="4:32" x14ac:dyDescent="0.25">
      <c r="D81" s="69"/>
      <c r="E81" s="69"/>
      <c r="F81" s="92"/>
      <c r="G81" s="92"/>
      <c r="H81" s="92"/>
      <c r="I81" s="92"/>
      <c r="J81" s="92"/>
      <c r="K81" s="92"/>
      <c r="L81" s="92"/>
      <c r="M81" s="92"/>
      <c r="N81" s="92"/>
      <c r="O81" s="92"/>
      <c r="P81" s="92"/>
      <c r="Q81" s="92"/>
      <c r="R81" s="92"/>
      <c r="S81" s="219"/>
      <c r="T81" s="92"/>
      <c r="U81" s="92"/>
      <c r="V81" s="219"/>
      <c r="W81" s="92"/>
      <c r="X81" s="92"/>
      <c r="Y81" s="219"/>
      <c r="Z81" s="92"/>
      <c r="AA81" s="92"/>
      <c r="AB81" s="92"/>
      <c r="AC81" s="252"/>
      <c r="AD81" s="252"/>
      <c r="AE81" s="252"/>
      <c r="AF81" s="69"/>
    </row>
    <row r="82" spans="4:32" x14ac:dyDescent="0.25">
      <c r="D82" s="69"/>
      <c r="AC82" s="252"/>
      <c r="AD82" s="252"/>
      <c r="AE82" s="252"/>
      <c r="AF82" s="69"/>
    </row>
    <row r="83" spans="4:32" x14ac:dyDescent="0.25">
      <c r="D83" s="69"/>
      <c r="AC83" s="252"/>
      <c r="AD83" s="252"/>
      <c r="AE83" s="252"/>
      <c r="AF83" s="69"/>
    </row>
    <row r="84" spans="4:32" x14ac:dyDescent="0.25">
      <c r="D84" s="69"/>
      <c r="AC84" s="252"/>
      <c r="AD84" s="252"/>
      <c r="AE84" s="252"/>
      <c r="AF84" s="69"/>
    </row>
  </sheetData>
  <sheetProtection algorithmName="SHA-512" hashValue="Hkm5QSv/56lt9FaocAuipkMvyB2C4VgaF8YxJrljxH7VJOQnCAIsaZ6r1/VuDfqv3kGXDKXmZyTpkNYe9tOnwg==" saltValue="/A9alUqCN6SBdkL4qz5ALA==" spinCount="100000" sheet="1" objects="1" scenarios="1"/>
  <mergeCells count="78">
    <mergeCell ref="E30:H30"/>
    <mergeCell ref="E31:H31"/>
    <mergeCell ref="I28:P28"/>
    <mergeCell ref="I29:P29"/>
    <mergeCell ref="I30:P30"/>
    <mergeCell ref="I31:P31"/>
    <mergeCell ref="E29:H29"/>
    <mergeCell ref="E28:H28"/>
    <mergeCell ref="I25:P25"/>
    <mergeCell ref="I26:P26"/>
    <mergeCell ref="I27:P27"/>
    <mergeCell ref="E9:H9"/>
    <mergeCell ref="I9:P9"/>
    <mergeCell ref="I18:P18"/>
    <mergeCell ref="E24:H24"/>
    <mergeCell ref="E25:H25"/>
    <mergeCell ref="E26:H26"/>
    <mergeCell ref="E27:H27"/>
    <mergeCell ref="I15:P15"/>
    <mergeCell ref="I14:P14"/>
    <mergeCell ref="E20:H20"/>
    <mergeCell ref="E21:H21"/>
    <mergeCell ref="E22:H22"/>
    <mergeCell ref="E23:H23"/>
    <mergeCell ref="I8:P8"/>
    <mergeCell ref="A6:C7"/>
    <mergeCell ref="A8:C9"/>
    <mergeCell ref="I24:P24"/>
    <mergeCell ref="I17:P17"/>
    <mergeCell ref="E16:H16"/>
    <mergeCell ref="I16:P16"/>
    <mergeCell ref="A10:C11"/>
    <mergeCell ref="E11:H11"/>
    <mergeCell ref="E6:H6"/>
    <mergeCell ref="I6:P6"/>
    <mergeCell ref="E7:H7"/>
    <mergeCell ref="I7:P7"/>
    <mergeCell ref="E14:H14"/>
    <mergeCell ref="E15:H15"/>
    <mergeCell ref="E8:H8"/>
    <mergeCell ref="R3:Z3"/>
    <mergeCell ref="A1:C1"/>
    <mergeCell ref="A2:C3"/>
    <mergeCell ref="A4:C5"/>
    <mergeCell ref="E4:H4"/>
    <mergeCell ref="E5:H5"/>
    <mergeCell ref="Q1:AA1"/>
    <mergeCell ref="A12:C13"/>
    <mergeCell ref="I11:P11"/>
    <mergeCell ref="E10:H10"/>
    <mergeCell ref="E12:H12"/>
    <mergeCell ref="I12:P12"/>
    <mergeCell ref="E13:H13"/>
    <mergeCell ref="I13:P13"/>
    <mergeCell ref="A34:C35"/>
    <mergeCell ref="E19:H19"/>
    <mergeCell ref="A36:C37"/>
    <mergeCell ref="A50:C51"/>
    <mergeCell ref="A52:C53"/>
    <mergeCell ref="A38:C39"/>
    <mergeCell ref="A42:C42"/>
    <mergeCell ref="A32:C33"/>
    <mergeCell ref="A26:C27"/>
    <mergeCell ref="A28:C29"/>
    <mergeCell ref="A30:C31"/>
    <mergeCell ref="E40:Y44"/>
    <mergeCell ref="I20:P20"/>
    <mergeCell ref="I21:P21"/>
    <mergeCell ref="I22:P22"/>
    <mergeCell ref="I23:P23"/>
    <mergeCell ref="A20:C21"/>
    <mergeCell ref="A24:C25"/>
    <mergeCell ref="E17:H17"/>
    <mergeCell ref="E18:H18"/>
    <mergeCell ref="A14:C15"/>
    <mergeCell ref="A16:C17"/>
    <mergeCell ref="A18:C19"/>
    <mergeCell ref="A22:C23"/>
  </mergeCells>
  <hyperlinks>
    <hyperlink ref="A4:C5" location="Landing!A1" display="Home" xr:uid="{4241B05C-6BF2-4C9B-8DD1-8B00A9F40A68}"/>
    <hyperlink ref="A14:C15" location="SpaceSA!A1" display="- Safety" xr:uid="{2D7253B8-AC72-4429-8DCE-BF3CDE1F11A1}"/>
    <hyperlink ref="A20:C21" location="SpaceCL!A1" display="- Cleaning" xr:uid="{C74D441A-8BB1-4FA9-8D07-F982A8A786F2}"/>
    <hyperlink ref="A34:C35" location="SpaceCD!A1" display="Your contact details" xr:uid="{D64C701E-1B10-4FD6-AA64-EF9DF8015C3D}"/>
    <hyperlink ref="A36:C37" location="SpaceOS!A1" display="Order summary" xr:uid="{F9FD4C71-55A3-47EB-90CF-551766F2A4B9}"/>
    <hyperlink ref="A38:C39" location="SpaceTC!A1" display="Terms and Conditions" xr:uid="{041FAA9E-760F-472C-BCD9-737153F7AC80}"/>
    <hyperlink ref="A26:C27" location="'SpaceCA (2)'!A1" display="- Catering - Lunch/Dinner" xr:uid="{7D50394A-B601-4CEF-B6C1-3109F39084C7}"/>
    <hyperlink ref="A28:C29" location="'SpaceCA (3)'!A1" display="- Catering - Alcohol" xr:uid="{4C94FDE0-BCA2-4197-A109-7CF43AD0341B}"/>
    <hyperlink ref="A30:C31" location="'SpaceCA (4)'!A1" display="- Catering - Hygiene" xr:uid="{956AED85-3317-4141-B419-94AA0B2034B3}"/>
    <hyperlink ref="A6:C7" location="SpaceO!A1" display="Important information" xr:uid="{4192EF8C-CF48-48E6-AA0C-F22718330D06}"/>
    <hyperlink ref="A10:C11" location="SpaceEI!A1" display=" - Event IT" xr:uid="{3ED84A40-2D3B-48B9-9218-02894DA2A602}"/>
    <hyperlink ref="A24:C25" location="SpaceCA!A1" display="- Catering - Breakfast" xr:uid="{71C79072-72CA-4F85-89CC-6E086E11FAA4}"/>
    <hyperlink ref="A50" r:id="rId1" display="eventorders.nec@necgroup.co.uk" xr:uid="{7035E142-38CD-423C-943C-457FF41CEC3A}"/>
    <hyperlink ref="A50:C51" r:id="rId2" display="Click here to speak to our team!" xr:uid="{936CDA92-2CD9-4053-A006-5FF7D15596AD}"/>
    <hyperlink ref="A8:C9" location="'SpaceFS (1)'!A1" display="Electrics" xr:uid="{97706E12-A708-433D-B1C4-68E55EFEC7C1}"/>
    <hyperlink ref="A12:C13" location="SpaceUT!A1" display="- Utilities" xr:uid="{CAF5BB78-C13C-45E5-9896-38761EC7415F}"/>
    <hyperlink ref="A32:C33" location="SpaceGR!A1" display="- Graphics &amp; Rigging" xr:uid="{F72091F5-0158-4409-B9F8-674FA22E7AF9}"/>
    <hyperlink ref="A18:C19" location="SpaceFL!A1" display="- Flooring" xr:uid="{A586FC4D-41B3-4A9D-AB2D-CA2AE600A979}"/>
    <hyperlink ref="A16:C17" location="SpaceFC!A1" display="Floor Covering" xr:uid="{671CA557-D35E-4E17-BCF1-5870CEA126A1}"/>
    <hyperlink ref="A22:C23" location="SpacePP!A1" display="FIT Suggested Party Packages" xr:uid="{2A7658B6-4D77-4FA5-814E-A9959E51A5CF}"/>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8A6C326-91C5-4EF6-8516-2B020A9BF59D}">
          <x14:formula1>
            <xm:f>Admin!$D$4:$D$20</xm:f>
          </x14:formula1>
          <xm:sqref>Z6:Z31 T6:T31 W6:W31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C6A0-11D4-43E1-9771-072BA2502BEB}">
  <sheetPr codeName="Sheet10">
    <tabColor rgb="FF1E384E"/>
    <pageSetUpPr autoPageBreaks="0" fitToPage="1"/>
  </sheetPr>
  <dimension ref="A1:AE113"/>
  <sheetViews>
    <sheetView showGridLines="0" showRowColHeaders="0" zoomScaleNormal="100" workbookViewId="0">
      <selection activeCell="A28" sqref="A28:C29"/>
    </sheetView>
  </sheetViews>
  <sheetFormatPr defaultColWidth="8.85546875" defaultRowHeight="18" x14ac:dyDescent="0.25"/>
  <cols>
    <col min="1" max="3" width="10.5703125" style="80" customWidth="1"/>
    <col min="4" max="4" width="4.5703125" style="1" customWidth="1"/>
    <col min="5" max="7" width="8.140625" style="1" customWidth="1"/>
    <col min="8" max="8" width="9.7109375" style="1" customWidth="1"/>
    <col min="9" max="16" width="7.57031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13.140625" style="1" bestFit="1" customWidth="1"/>
    <col min="27" max="27" width="9.5703125" style="1" customWidth="1"/>
    <col min="28" max="28" width="11.42578125" style="1" bestFit="1" customWidth="1"/>
    <col min="29" max="31" width="8.85546875" style="353" hidden="1" customWidth="1"/>
    <col min="32" max="16384" width="8.85546875" style="1"/>
  </cols>
  <sheetData>
    <row r="1" spans="1:31" s="74" customFormat="1" ht="36" customHeight="1" x14ac:dyDescent="0.2">
      <c r="A1" s="860" t="s">
        <v>89</v>
      </c>
      <c r="B1" s="861"/>
      <c r="C1" s="861"/>
      <c r="E1" s="75" t="str">
        <f>Landing!A2</f>
        <v>NEC Fully Connected Order Form - FIT Show 2025</v>
      </c>
      <c r="K1" s="76"/>
      <c r="L1" s="76"/>
      <c r="M1" s="68"/>
      <c r="Q1" s="913" t="s">
        <v>670</v>
      </c>
      <c r="R1" s="913"/>
      <c r="S1" s="913"/>
      <c r="T1" s="913"/>
      <c r="U1" s="913"/>
      <c r="V1" s="913"/>
      <c r="W1" s="913"/>
      <c r="X1" s="913"/>
      <c r="Y1" s="913"/>
      <c r="Z1" s="913"/>
      <c r="AA1" s="913"/>
      <c r="AB1" s="250"/>
      <c r="AC1" s="352"/>
      <c r="AD1" s="352"/>
      <c r="AE1" s="352"/>
    </row>
    <row r="2" spans="1:31" ht="15" customHeight="1" x14ac:dyDescent="0.25">
      <c r="A2" s="862"/>
      <c r="B2" s="862"/>
      <c r="C2" s="862"/>
      <c r="D2" s="69"/>
      <c r="E2" s="69"/>
      <c r="F2" s="69"/>
      <c r="G2" s="69"/>
      <c r="H2" s="69"/>
      <c r="I2" s="69"/>
      <c r="J2" s="410"/>
      <c r="K2" s="69"/>
      <c r="L2" s="69"/>
      <c r="M2" s="69"/>
      <c r="N2" s="69"/>
      <c r="O2" s="69"/>
      <c r="P2" s="69"/>
      <c r="Q2" s="69"/>
      <c r="R2" s="69"/>
      <c r="S2" s="210"/>
      <c r="T2" s="69"/>
      <c r="U2" s="69"/>
      <c r="V2" s="210"/>
      <c r="W2" s="69"/>
      <c r="X2" s="69"/>
      <c r="Y2" s="210"/>
      <c r="Z2" s="69"/>
      <c r="AA2" s="69"/>
      <c r="AB2" s="69"/>
    </row>
    <row r="3" spans="1:31" ht="15" customHeight="1" x14ac:dyDescent="0.25">
      <c r="A3" s="862"/>
      <c r="B3" s="862"/>
      <c r="C3" s="862"/>
      <c r="D3" s="69"/>
      <c r="E3" s="252"/>
      <c r="F3" s="252"/>
      <c r="G3" s="252"/>
      <c r="H3" s="252"/>
      <c r="I3" s="252"/>
      <c r="J3" s="252"/>
      <c r="K3" s="252"/>
      <c r="L3" s="252"/>
      <c r="M3" s="252"/>
      <c r="N3" s="252"/>
      <c r="O3" s="252"/>
      <c r="P3" s="252"/>
      <c r="Q3" s="252"/>
      <c r="R3" s="936" t="s">
        <v>222</v>
      </c>
      <c r="S3" s="937"/>
      <c r="T3" s="937"/>
      <c r="U3" s="937"/>
      <c r="V3" s="937"/>
      <c r="W3" s="937"/>
      <c r="X3" s="937"/>
      <c r="Y3" s="937"/>
      <c r="Z3" s="938"/>
      <c r="AA3" s="252"/>
      <c r="AB3" s="252"/>
    </row>
    <row r="4" spans="1:31" ht="15" customHeight="1" x14ac:dyDescent="0.25">
      <c r="A4" s="863" t="s">
        <v>6</v>
      </c>
      <c r="B4" s="864"/>
      <c r="C4" s="865"/>
      <c r="D4" s="69"/>
      <c r="E4" s="1069" t="s">
        <v>30</v>
      </c>
      <c r="F4" s="1070"/>
      <c r="G4" s="1070"/>
      <c r="H4" s="1070"/>
      <c r="I4" s="388" t="s">
        <v>31</v>
      </c>
      <c r="J4" s="388"/>
      <c r="K4" s="388"/>
      <c r="L4" s="388"/>
      <c r="M4" s="388"/>
      <c r="N4" s="388"/>
      <c r="O4" s="388"/>
      <c r="P4" s="388"/>
      <c r="Q4" s="712" t="s">
        <v>619</v>
      </c>
      <c r="R4" s="684" t="s">
        <v>240</v>
      </c>
      <c r="S4" s="713" t="s">
        <v>147</v>
      </c>
      <c r="T4" s="684" t="s">
        <v>201</v>
      </c>
      <c r="U4" s="684" t="s">
        <v>240</v>
      </c>
      <c r="V4" s="713" t="s">
        <v>147</v>
      </c>
      <c r="W4" s="684" t="s">
        <v>201</v>
      </c>
      <c r="X4" s="684" t="s">
        <v>240</v>
      </c>
      <c r="Y4" s="713" t="s">
        <v>147</v>
      </c>
      <c r="Z4" s="684" t="s">
        <v>201</v>
      </c>
      <c r="AA4" s="712" t="s">
        <v>676</v>
      </c>
      <c r="AB4" s="714" t="s">
        <v>238</v>
      </c>
      <c r="AC4" s="389" t="s">
        <v>247</v>
      </c>
      <c r="AD4" s="389" t="s">
        <v>34</v>
      </c>
      <c r="AE4" s="389" t="s">
        <v>35</v>
      </c>
    </row>
    <row r="5" spans="1:31" ht="15" customHeight="1" x14ac:dyDescent="0.25">
      <c r="A5" s="863"/>
      <c r="B5" s="864"/>
      <c r="C5" s="865"/>
      <c r="D5" s="69"/>
      <c r="E5" s="1071" t="s">
        <v>622</v>
      </c>
      <c r="F5" s="956"/>
      <c r="G5" s="956"/>
      <c r="H5" s="956"/>
      <c r="I5" s="570"/>
      <c r="J5" s="570"/>
      <c r="K5" s="570"/>
      <c r="L5" s="570"/>
      <c r="M5" s="571"/>
      <c r="N5" s="570"/>
      <c r="O5" s="570"/>
      <c r="P5" s="455"/>
      <c r="Q5" s="572"/>
      <c r="R5" s="271">
        <f>IF(SUM(R7:R12)&gt;0,9999,0)</f>
        <v>0</v>
      </c>
      <c r="S5" s="269"/>
      <c r="T5" s="267"/>
      <c r="U5" s="271">
        <f>IF(SUM(U7:U12)&gt;0,9999,0)</f>
        <v>0</v>
      </c>
      <c r="V5" s="269"/>
      <c r="W5" s="267"/>
      <c r="X5" s="271">
        <f>IF(SUM(X7:X12)&gt;0,9999,0)</f>
        <v>0</v>
      </c>
      <c r="Y5" s="269"/>
      <c r="Z5" s="267"/>
      <c r="AA5" s="271">
        <f>IF(SUM(AA7:AA12)&gt;0,9999,0)</f>
        <v>0</v>
      </c>
      <c r="AB5" s="270"/>
      <c r="AC5" s="354"/>
      <c r="AD5" s="354"/>
      <c r="AE5" s="354"/>
    </row>
    <row r="6" spans="1:31" ht="15" customHeight="1" x14ac:dyDescent="0.25">
      <c r="A6" s="863" t="s">
        <v>8</v>
      </c>
      <c r="B6" s="864"/>
      <c r="C6" s="865"/>
      <c r="D6" s="69"/>
      <c r="E6" s="1072" t="s">
        <v>184</v>
      </c>
      <c r="F6" s="894"/>
      <c r="G6" s="894"/>
      <c r="H6" s="895"/>
      <c r="I6" s="1089" t="s">
        <v>246</v>
      </c>
      <c r="J6" s="1090"/>
      <c r="K6" s="1090"/>
      <c r="L6" s="1090"/>
      <c r="M6" s="1090"/>
      <c r="N6" s="1090"/>
      <c r="O6" s="1090"/>
      <c r="P6" s="1091"/>
      <c r="Q6" s="573">
        <v>97.15</v>
      </c>
      <c r="R6" s="383"/>
      <c r="S6" s="211"/>
      <c r="T6" s="202"/>
      <c r="U6" s="383"/>
      <c r="V6" s="222"/>
      <c r="W6" s="203"/>
      <c r="X6" s="383"/>
      <c r="Y6" s="222"/>
      <c r="Z6" s="203"/>
      <c r="AA6" s="438">
        <f t="shared" ref="AA6" si="0">SUM(R6,U6,X6)</f>
        <v>0</v>
      </c>
      <c r="AB6" s="187">
        <f t="shared" ref="AB6" si="1">$Q6*AA6</f>
        <v>0</v>
      </c>
      <c r="AC6" s="355">
        <f>$AB6</f>
        <v>0</v>
      </c>
      <c r="AD6" s="355">
        <f t="shared" ref="AD6:AE21" si="2">$AB6</f>
        <v>0</v>
      </c>
      <c r="AE6" s="355">
        <f t="shared" si="2"/>
        <v>0</v>
      </c>
    </row>
    <row r="7" spans="1:31" ht="15" customHeight="1" x14ac:dyDescent="0.25">
      <c r="A7" s="863"/>
      <c r="B7" s="864"/>
      <c r="C7" s="865"/>
      <c r="D7" s="69"/>
      <c r="E7" s="1095" t="s">
        <v>735</v>
      </c>
      <c r="F7" s="1096"/>
      <c r="G7" s="1096"/>
      <c r="H7" s="1097"/>
      <c r="I7" s="574" t="s">
        <v>734</v>
      </c>
      <c r="J7" s="575"/>
      <c r="K7" s="575"/>
      <c r="L7" s="575"/>
      <c r="M7" s="575"/>
      <c r="N7" s="575"/>
      <c r="O7" s="575"/>
      <c r="P7" s="576"/>
      <c r="Q7" s="577">
        <v>30.2</v>
      </c>
      <c r="R7" s="383"/>
      <c r="S7" s="211"/>
      <c r="T7" s="202"/>
      <c r="U7" s="383"/>
      <c r="V7" s="222"/>
      <c r="W7" s="203"/>
      <c r="X7" s="383"/>
      <c r="Y7" s="222"/>
      <c r="Z7" s="203"/>
      <c r="AA7" s="438">
        <f t="shared" ref="AA7:AA45" si="3">SUM(R7,U7,X7)</f>
        <v>0</v>
      </c>
      <c r="AB7" s="187">
        <f t="shared" ref="AB7:AB45" si="4">$Q7*AA7</f>
        <v>0</v>
      </c>
      <c r="AC7" s="355">
        <f t="shared" ref="AC7:AC12" si="5">$AB7</f>
        <v>0</v>
      </c>
      <c r="AD7" s="355">
        <f t="shared" si="2"/>
        <v>0</v>
      </c>
      <c r="AE7" s="355">
        <f t="shared" si="2"/>
        <v>0</v>
      </c>
    </row>
    <row r="8" spans="1:31" ht="15" customHeight="1" x14ac:dyDescent="0.25">
      <c r="A8" s="852" t="s">
        <v>840</v>
      </c>
      <c r="B8" s="853"/>
      <c r="C8" s="854"/>
      <c r="D8" s="69"/>
      <c r="E8" s="1065" t="s">
        <v>736</v>
      </c>
      <c r="F8" s="888"/>
      <c r="G8" s="888"/>
      <c r="H8" s="889"/>
      <c r="I8" s="461" t="s">
        <v>734</v>
      </c>
      <c r="J8" s="462"/>
      <c r="K8" s="462"/>
      <c r="L8" s="462"/>
      <c r="M8" s="462"/>
      <c r="N8" s="462"/>
      <c r="O8" s="462"/>
      <c r="P8" s="465"/>
      <c r="Q8" s="502">
        <v>28.05</v>
      </c>
      <c r="R8" s="383"/>
      <c r="S8" s="211"/>
      <c r="T8" s="202"/>
      <c r="U8" s="383"/>
      <c r="V8" s="222"/>
      <c r="W8" s="203"/>
      <c r="X8" s="383"/>
      <c r="Y8" s="222"/>
      <c r="Z8" s="203"/>
      <c r="AA8" s="438">
        <f t="shared" si="3"/>
        <v>0</v>
      </c>
      <c r="AB8" s="187">
        <f t="shared" si="4"/>
        <v>0</v>
      </c>
      <c r="AC8" s="355">
        <f t="shared" si="5"/>
        <v>0</v>
      </c>
      <c r="AD8" s="355">
        <f t="shared" si="2"/>
        <v>0</v>
      </c>
      <c r="AE8" s="355">
        <f t="shared" si="2"/>
        <v>0</v>
      </c>
    </row>
    <row r="9" spans="1:31" ht="15" customHeight="1" x14ac:dyDescent="0.25">
      <c r="A9" s="855"/>
      <c r="B9" s="856"/>
      <c r="C9" s="857"/>
      <c r="D9" s="69"/>
      <c r="E9" s="1065" t="s">
        <v>737</v>
      </c>
      <c r="F9" s="888"/>
      <c r="G9" s="888"/>
      <c r="H9" s="889"/>
      <c r="I9" s="461" t="s">
        <v>734</v>
      </c>
      <c r="J9" s="462"/>
      <c r="K9" s="462"/>
      <c r="L9" s="462"/>
      <c r="M9" s="462"/>
      <c r="N9" s="462"/>
      <c r="O9" s="462"/>
      <c r="P9" s="465"/>
      <c r="Q9" s="502">
        <v>28.05</v>
      </c>
      <c r="R9" s="383"/>
      <c r="S9" s="211"/>
      <c r="T9" s="202"/>
      <c r="U9" s="383"/>
      <c r="V9" s="222"/>
      <c r="W9" s="203"/>
      <c r="X9" s="383"/>
      <c r="Y9" s="222"/>
      <c r="Z9" s="203"/>
      <c r="AA9" s="438">
        <f t="shared" si="3"/>
        <v>0</v>
      </c>
      <c r="AB9" s="187">
        <f t="shared" si="4"/>
        <v>0</v>
      </c>
      <c r="AC9" s="355">
        <f t="shared" si="5"/>
        <v>0</v>
      </c>
      <c r="AD9" s="355">
        <f t="shared" si="2"/>
        <v>0</v>
      </c>
      <c r="AE9" s="355">
        <f t="shared" si="2"/>
        <v>0</v>
      </c>
    </row>
    <row r="10" spans="1:31" ht="15" customHeight="1" x14ac:dyDescent="0.25">
      <c r="A10" s="852" t="s">
        <v>828</v>
      </c>
      <c r="B10" s="853"/>
      <c r="C10" s="854"/>
      <c r="D10" s="69"/>
      <c r="E10" s="1065" t="s">
        <v>739</v>
      </c>
      <c r="F10" s="888"/>
      <c r="G10" s="888"/>
      <c r="H10" s="889"/>
      <c r="I10" s="461" t="s">
        <v>734</v>
      </c>
      <c r="J10" s="462"/>
      <c r="K10" s="462"/>
      <c r="L10" s="462"/>
      <c r="M10" s="462"/>
      <c r="N10" s="462"/>
      <c r="O10" s="462"/>
      <c r="P10" s="465"/>
      <c r="Q10" s="502">
        <v>30.2</v>
      </c>
      <c r="R10" s="383"/>
      <c r="S10" s="211"/>
      <c r="T10" s="202"/>
      <c r="U10" s="383"/>
      <c r="V10" s="222"/>
      <c r="W10" s="203"/>
      <c r="X10" s="383"/>
      <c r="Y10" s="222"/>
      <c r="Z10" s="203"/>
      <c r="AA10" s="438">
        <f t="shared" si="3"/>
        <v>0</v>
      </c>
      <c r="AB10" s="187">
        <f t="shared" si="4"/>
        <v>0</v>
      </c>
      <c r="AC10" s="355">
        <f t="shared" si="5"/>
        <v>0</v>
      </c>
      <c r="AD10" s="355">
        <f t="shared" si="2"/>
        <v>0</v>
      </c>
      <c r="AE10" s="355">
        <f t="shared" si="2"/>
        <v>0</v>
      </c>
    </row>
    <row r="11" spans="1:31" ht="15" customHeight="1" x14ac:dyDescent="0.25">
      <c r="A11" s="855"/>
      <c r="B11" s="856"/>
      <c r="C11" s="857"/>
      <c r="D11" s="69"/>
      <c r="E11" s="1065" t="s">
        <v>738</v>
      </c>
      <c r="F11" s="888"/>
      <c r="G11" s="888"/>
      <c r="H11" s="889"/>
      <c r="I11" s="461" t="s">
        <v>749</v>
      </c>
      <c r="J11" s="462"/>
      <c r="K11" s="462"/>
      <c r="L11" s="462"/>
      <c r="M11" s="462"/>
      <c r="N11" s="462"/>
      <c r="O11" s="462"/>
      <c r="P11" s="465"/>
      <c r="Q11" s="502">
        <v>29.15</v>
      </c>
      <c r="R11" s="383"/>
      <c r="S11" s="211"/>
      <c r="T11" s="202"/>
      <c r="U11" s="383"/>
      <c r="V11" s="222"/>
      <c r="W11" s="203"/>
      <c r="X11" s="383"/>
      <c r="Y11" s="222"/>
      <c r="Z11" s="203"/>
      <c r="AA11" s="438">
        <f t="shared" si="3"/>
        <v>0</v>
      </c>
      <c r="AB11" s="187">
        <f t="shared" si="4"/>
        <v>0</v>
      </c>
      <c r="AC11" s="355">
        <f t="shared" si="5"/>
        <v>0</v>
      </c>
      <c r="AD11" s="355">
        <f t="shared" si="2"/>
        <v>0</v>
      </c>
      <c r="AE11" s="355">
        <f t="shared" si="2"/>
        <v>0</v>
      </c>
    </row>
    <row r="12" spans="1:31" ht="15" customHeight="1" x14ac:dyDescent="0.25">
      <c r="A12" s="866" t="s">
        <v>855</v>
      </c>
      <c r="B12" s="867"/>
      <c r="C12" s="868"/>
      <c r="D12" s="69"/>
      <c r="E12" s="1065" t="s">
        <v>740</v>
      </c>
      <c r="F12" s="888"/>
      <c r="G12" s="888"/>
      <c r="H12" s="889"/>
      <c r="I12" s="968" t="s">
        <v>748</v>
      </c>
      <c r="J12" s="888"/>
      <c r="K12" s="888"/>
      <c r="L12" s="888"/>
      <c r="M12" s="888"/>
      <c r="N12" s="888"/>
      <c r="O12" s="888"/>
      <c r="P12" s="904"/>
      <c r="Q12" s="502">
        <v>29.15</v>
      </c>
      <c r="R12" s="383"/>
      <c r="S12" s="211"/>
      <c r="T12" s="202"/>
      <c r="U12" s="383"/>
      <c r="V12" s="222"/>
      <c r="W12" s="203"/>
      <c r="X12" s="383"/>
      <c r="Y12" s="222"/>
      <c r="Z12" s="203"/>
      <c r="AA12" s="438">
        <f t="shared" si="3"/>
        <v>0</v>
      </c>
      <c r="AB12" s="187">
        <f t="shared" si="4"/>
        <v>0</v>
      </c>
      <c r="AC12" s="355">
        <f t="shared" si="5"/>
        <v>0</v>
      </c>
      <c r="AD12" s="355">
        <f t="shared" si="2"/>
        <v>0</v>
      </c>
      <c r="AE12" s="355">
        <f t="shared" si="2"/>
        <v>0</v>
      </c>
    </row>
    <row r="13" spans="1:31" ht="15" customHeight="1" x14ac:dyDescent="0.25">
      <c r="A13" s="869"/>
      <c r="B13" s="870"/>
      <c r="C13" s="871"/>
      <c r="D13" s="69"/>
      <c r="E13" s="1071" t="s">
        <v>177</v>
      </c>
      <c r="F13" s="956"/>
      <c r="G13" s="956"/>
      <c r="H13" s="956"/>
      <c r="I13" s="572"/>
      <c r="J13" s="572"/>
      <c r="K13" s="572"/>
      <c r="L13" s="572"/>
      <c r="M13" s="572"/>
      <c r="N13" s="572"/>
      <c r="O13" s="572"/>
      <c r="P13" s="455"/>
      <c r="Q13" s="578"/>
      <c r="R13" s="271">
        <f>IF(SUM(R14:R19)&gt;0,9999,0)</f>
        <v>0</v>
      </c>
      <c r="S13" s="212"/>
      <c r="T13" s="159"/>
      <c r="U13" s="271">
        <f>IF(SUM(U14:U19)&gt;0,9999,0)</f>
        <v>0</v>
      </c>
      <c r="V13" s="212"/>
      <c r="W13" s="159"/>
      <c r="X13" s="251">
        <f>IF(SUM(X14:X19)&gt;0,9999,0)</f>
        <v>0</v>
      </c>
      <c r="Y13" s="212"/>
      <c r="Z13" s="159"/>
      <c r="AA13" s="278">
        <f>IF(SUM(AA14:AA19)&gt;0,9999,0)</f>
        <v>0</v>
      </c>
      <c r="AB13" s="196"/>
      <c r="AC13" s="356"/>
      <c r="AD13" s="356"/>
      <c r="AE13" s="356"/>
    </row>
    <row r="14" spans="1:31" ht="15" customHeight="1" x14ac:dyDescent="0.25">
      <c r="A14" s="852" t="s">
        <v>665</v>
      </c>
      <c r="B14" s="853"/>
      <c r="C14" s="854"/>
      <c r="D14" s="69"/>
      <c r="E14" s="1072" t="s">
        <v>741</v>
      </c>
      <c r="F14" s="894"/>
      <c r="G14" s="894"/>
      <c r="H14" s="895"/>
      <c r="I14" s="967" t="s">
        <v>742</v>
      </c>
      <c r="J14" s="894"/>
      <c r="K14" s="894"/>
      <c r="L14" s="894"/>
      <c r="M14" s="894"/>
      <c r="N14" s="894"/>
      <c r="O14" s="894"/>
      <c r="P14" s="1088"/>
      <c r="Q14" s="502">
        <v>17.100000000000001</v>
      </c>
      <c r="R14" s="383"/>
      <c r="S14" s="211"/>
      <c r="T14" s="202"/>
      <c r="U14" s="383"/>
      <c r="V14" s="211"/>
      <c r="W14" s="202"/>
      <c r="X14" s="383"/>
      <c r="Y14" s="211"/>
      <c r="Z14" s="202"/>
      <c r="AA14" s="438">
        <f t="shared" si="3"/>
        <v>0</v>
      </c>
      <c r="AB14" s="187">
        <f t="shared" si="4"/>
        <v>0</v>
      </c>
      <c r="AC14" s="355">
        <f t="shared" ref="AC14:AC19" si="6">$AB14</f>
        <v>0</v>
      </c>
      <c r="AD14" s="355">
        <f t="shared" si="2"/>
        <v>0</v>
      </c>
      <c r="AE14" s="355">
        <f t="shared" si="2"/>
        <v>0</v>
      </c>
    </row>
    <row r="15" spans="1:31" ht="15" customHeight="1" x14ac:dyDescent="0.25">
      <c r="A15" s="855"/>
      <c r="B15" s="856"/>
      <c r="C15" s="857"/>
      <c r="D15" s="69"/>
      <c r="E15" s="1065" t="s">
        <v>746</v>
      </c>
      <c r="F15" s="888"/>
      <c r="G15" s="888"/>
      <c r="H15" s="889"/>
      <c r="I15" s="968" t="s">
        <v>747</v>
      </c>
      <c r="J15" s="888"/>
      <c r="K15" s="888"/>
      <c r="L15" s="888"/>
      <c r="M15" s="888"/>
      <c r="N15" s="888"/>
      <c r="O15" s="888"/>
      <c r="P15" s="904"/>
      <c r="Q15" s="502">
        <v>6.4</v>
      </c>
      <c r="R15" s="383"/>
      <c r="S15" s="211"/>
      <c r="T15" s="202"/>
      <c r="U15" s="383"/>
      <c r="V15" s="211"/>
      <c r="W15" s="202"/>
      <c r="X15" s="383"/>
      <c r="Y15" s="211"/>
      <c r="Z15" s="202"/>
      <c r="AA15" s="438">
        <f t="shared" ref="AA15" si="7">SUM(R15,U15,X15)</f>
        <v>0</v>
      </c>
      <c r="AB15" s="187">
        <f t="shared" ref="AB15" si="8">$Q15*AA15</f>
        <v>0</v>
      </c>
      <c r="AC15" s="355">
        <f t="shared" si="6"/>
        <v>0</v>
      </c>
      <c r="AD15" s="355">
        <f t="shared" si="2"/>
        <v>0</v>
      </c>
      <c r="AE15" s="355">
        <f t="shared" si="2"/>
        <v>0</v>
      </c>
    </row>
    <row r="16" spans="1:31" ht="15" customHeight="1" x14ac:dyDescent="0.25">
      <c r="A16" s="852" t="s">
        <v>865</v>
      </c>
      <c r="B16" s="853"/>
      <c r="C16" s="854"/>
      <c r="D16" s="69"/>
      <c r="E16" s="1065" t="s">
        <v>743</v>
      </c>
      <c r="F16" s="888"/>
      <c r="G16" s="888"/>
      <c r="H16" s="889"/>
      <c r="I16" s="968" t="s">
        <v>744</v>
      </c>
      <c r="J16" s="888"/>
      <c r="K16" s="888"/>
      <c r="L16" s="888"/>
      <c r="M16" s="888"/>
      <c r="N16" s="888"/>
      <c r="O16" s="888"/>
      <c r="P16" s="904"/>
      <c r="Q16" s="502">
        <v>6.4</v>
      </c>
      <c r="R16" s="383"/>
      <c r="S16" s="211"/>
      <c r="T16" s="202"/>
      <c r="U16" s="383"/>
      <c r="V16" s="211"/>
      <c r="W16" s="202"/>
      <c r="X16" s="383"/>
      <c r="Y16" s="211"/>
      <c r="Z16" s="202"/>
      <c r="AA16" s="438">
        <f t="shared" si="3"/>
        <v>0</v>
      </c>
      <c r="AB16" s="187">
        <f t="shared" si="4"/>
        <v>0</v>
      </c>
      <c r="AC16" s="355">
        <f t="shared" si="6"/>
        <v>0</v>
      </c>
      <c r="AD16" s="355">
        <f t="shared" si="2"/>
        <v>0</v>
      </c>
      <c r="AE16" s="355">
        <f t="shared" si="2"/>
        <v>0</v>
      </c>
    </row>
    <row r="17" spans="1:31" ht="15" customHeight="1" x14ac:dyDescent="0.25">
      <c r="A17" s="855"/>
      <c r="B17" s="856"/>
      <c r="C17" s="857"/>
      <c r="D17" s="69"/>
      <c r="E17" s="1065" t="s">
        <v>178</v>
      </c>
      <c r="F17" s="888"/>
      <c r="G17" s="888"/>
      <c r="H17" s="889"/>
      <c r="I17" s="968" t="s">
        <v>744</v>
      </c>
      <c r="J17" s="888"/>
      <c r="K17" s="888"/>
      <c r="L17" s="888"/>
      <c r="M17" s="888"/>
      <c r="N17" s="888"/>
      <c r="O17" s="888"/>
      <c r="P17" s="904"/>
      <c r="Q17" s="502">
        <v>6.4</v>
      </c>
      <c r="R17" s="383"/>
      <c r="S17" s="211"/>
      <c r="T17" s="202"/>
      <c r="U17" s="383"/>
      <c r="V17" s="211"/>
      <c r="W17" s="202"/>
      <c r="X17" s="383"/>
      <c r="Y17" s="211"/>
      <c r="Z17" s="202"/>
      <c r="AA17" s="438">
        <f t="shared" si="3"/>
        <v>0</v>
      </c>
      <c r="AB17" s="187">
        <f t="shared" si="4"/>
        <v>0</v>
      </c>
      <c r="AC17" s="355">
        <f t="shared" si="6"/>
        <v>0</v>
      </c>
      <c r="AD17" s="355">
        <f t="shared" si="2"/>
        <v>0</v>
      </c>
      <c r="AE17" s="355">
        <f t="shared" si="2"/>
        <v>0</v>
      </c>
    </row>
    <row r="18" spans="1:31" ht="15" customHeight="1" x14ac:dyDescent="0.25">
      <c r="A18" s="852" t="s">
        <v>146</v>
      </c>
      <c r="B18" s="853"/>
      <c r="C18" s="854"/>
      <c r="D18" s="69"/>
      <c r="E18" s="1065" t="s">
        <v>179</v>
      </c>
      <c r="F18" s="888"/>
      <c r="G18" s="888"/>
      <c r="H18" s="889"/>
      <c r="I18" s="968" t="s">
        <v>745</v>
      </c>
      <c r="J18" s="888"/>
      <c r="K18" s="888"/>
      <c r="L18" s="888"/>
      <c r="M18" s="888"/>
      <c r="N18" s="888"/>
      <c r="O18" s="888"/>
      <c r="P18" s="904"/>
      <c r="Q18" s="502">
        <v>6.4</v>
      </c>
      <c r="R18" s="383"/>
      <c r="S18" s="211"/>
      <c r="T18" s="202"/>
      <c r="U18" s="383"/>
      <c r="V18" s="211"/>
      <c r="W18" s="202"/>
      <c r="X18" s="383"/>
      <c r="Y18" s="211"/>
      <c r="Z18" s="202"/>
      <c r="AA18" s="438">
        <f t="shared" si="3"/>
        <v>0</v>
      </c>
      <c r="AB18" s="187">
        <f t="shared" si="4"/>
        <v>0</v>
      </c>
      <c r="AC18" s="355">
        <f t="shared" si="6"/>
        <v>0</v>
      </c>
      <c r="AD18" s="355">
        <f t="shared" si="2"/>
        <v>0</v>
      </c>
      <c r="AE18" s="355">
        <f t="shared" si="2"/>
        <v>0</v>
      </c>
    </row>
    <row r="19" spans="1:31" ht="15" customHeight="1" x14ac:dyDescent="0.25">
      <c r="A19" s="855"/>
      <c r="B19" s="856"/>
      <c r="C19" s="857"/>
      <c r="D19" s="69"/>
      <c r="E19" s="1066" t="s">
        <v>704</v>
      </c>
      <c r="F19" s="891"/>
      <c r="G19" s="891"/>
      <c r="H19" s="892"/>
      <c r="I19" s="975" t="s">
        <v>713</v>
      </c>
      <c r="J19" s="891"/>
      <c r="K19" s="891"/>
      <c r="L19" s="891"/>
      <c r="M19" s="891"/>
      <c r="N19" s="891"/>
      <c r="O19" s="891"/>
      <c r="P19" s="912"/>
      <c r="Q19" s="502">
        <v>6.4</v>
      </c>
      <c r="R19" s="383"/>
      <c r="S19" s="211"/>
      <c r="T19" s="202"/>
      <c r="U19" s="383"/>
      <c r="V19" s="211"/>
      <c r="W19" s="202"/>
      <c r="X19" s="383"/>
      <c r="Y19" s="211"/>
      <c r="Z19" s="202"/>
      <c r="AA19" s="438">
        <f t="shared" si="3"/>
        <v>0</v>
      </c>
      <c r="AB19" s="187">
        <f t="shared" si="4"/>
        <v>0</v>
      </c>
      <c r="AC19" s="355">
        <f t="shared" si="6"/>
        <v>0</v>
      </c>
      <c r="AD19" s="355">
        <f t="shared" si="2"/>
        <v>0</v>
      </c>
      <c r="AE19" s="355">
        <f t="shared" si="2"/>
        <v>0</v>
      </c>
    </row>
    <row r="20" spans="1:31" ht="15" customHeight="1" x14ac:dyDescent="0.25">
      <c r="A20" s="852" t="s">
        <v>633</v>
      </c>
      <c r="B20" s="853"/>
      <c r="C20" s="854"/>
      <c r="D20" s="69"/>
      <c r="E20" s="1071" t="s">
        <v>161</v>
      </c>
      <c r="F20" s="956"/>
      <c r="G20" s="956"/>
      <c r="H20" s="956"/>
      <c r="I20" s="572"/>
      <c r="J20" s="572"/>
      <c r="K20" s="572"/>
      <c r="L20" s="572"/>
      <c r="M20" s="572"/>
      <c r="N20" s="572"/>
      <c r="O20" s="572"/>
      <c r="P20" s="455"/>
      <c r="Q20" s="578"/>
      <c r="R20" s="251">
        <f>IF(SUM(R21:R32)&gt;0,9999,0)</f>
        <v>0</v>
      </c>
      <c r="S20" s="212"/>
      <c r="T20" s="159"/>
      <c r="U20" s="251">
        <f>IF(SUM(U21:U32)&gt;0,9999,0)</f>
        <v>0</v>
      </c>
      <c r="V20" s="212"/>
      <c r="W20" s="159"/>
      <c r="X20" s="251">
        <f>IF(SUM(X21:X32)&gt;0,9999,0)</f>
        <v>0</v>
      </c>
      <c r="Y20" s="212"/>
      <c r="Z20" s="159"/>
      <c r="AA20" s="278">
        <f>IF(SUM(AA21:AA32)&gt;0,9999,0)</f>
        <v>0</v>
      </c>
      <c r="AB20" s="196"/>
      <c r="AC20" s="357"/>
      <c r="AD20" s="357"/>
      <c r="AE20" s="357"/>
    </row>
    <row r="21" spans="1:31" ht="15" customHeight="1" x14ac:dyDescent="0.25">
      <c r="A21" s="855"/>
      <c r="B21" s="856"/>
      <c r="C21" s="857"/>
      <c r="D21" s="69"/>
      <c r="E21" s="1065" t="s">
        <v>162</v>
      </c>
      <c r="F21" s="888"/>
      <c r="G21" s="888"/>
      <c r="H21" s="889"/>
      <c r="I21" s="968" t="s">
        <v>163</v>
      </c>
      <c r="J21" s="888"/>
      <c r="K21" s="888"/>
      <c r="L21" s="888"/>
      <c r="M21" s="888"/>
      <c r="N21" s="888"/>
      <c r="O21" s="888"/>
      <c r="P21" s="904"/>
      <c r="Q21" s="502">
        <v>27.2</v>
      </c>
      <c r="R21" s="383"/>
      <c r="S21" s="211"/>
      <c r="T21" s="202"/>
      <c r="U21" s="383"/>
      <c r="V21" s="211"/>
      <c r="W21" s="202"/>
      <c r="X21" s="383"/>
      <c r="Y21" s="211"/>
      <c r="Z21" s="202"/>
      <c r="AA21" s="438">
        <f t="shared" si="3"/>
        <v>0</v>
      </c>
      <c r="AB21" s="187">
        <f t="shared" si="4"/>
        <v>0</v>
      </c>
      <c r="AC21" s="358">
        <f t="shared" ref="AC21:AE32" si="9">$AB21</f>
        <v>0</v>
      </c>
      <c r="AD21" s="358">
        <f t="shared" si="2"/>
        <v>0</v>
      </c>
      <c r="AE21" s="358">
        <f t="shared" si="2"/>
        <v>0</v>
      </c>
    </row>
    <row r="22" spans="1:31" ht="15" customHeight="1" x14ac:dyDescent="0.25">
      <c r="A22" s="877" t="s">
        <v>901</v>
      </c>
      <c r="B22" s="878"/>
      <c r="C22" s="879"/>
      <c r="D22" s="69"/>
      <c r="E22" s="1065" t="s">
        <v>164</v>
      </c>
      <c r="F22" s="888"/>
      <c r="G22" s="888"/>
      <c r="H22" s="889"/>
      <c r="I22" s="968" t="s">
        <v>163</v>
      </c>
      <c r="J22" s="888"/>
      <c r="K22" s="888"/>
      <c r="L22" s="888"/>
      <c r="M22" s="888"/>
      <c r="N22" s="888"/>
      <c r="O22" s="888"/>
      <c r="P22" s="904"/>
      <c r="Q22" s="502">
        <v>38.1</v>
      </c>
      <c r="R22" s="383"/>
      <c r="S22" s="211"/>
      <c r="T22" s="202"/>
      <c r="U22" s="383"/>
      <c r="V22" s="211"/>
      <c r="W22" s="202"/>
      <c r="X22" s="383"/>
      <c r="Y22" s="211"/>
      <c r="Z22" s="202"/>
      <c r="AA22" s="436">
        <f t="shared" si="3"/>
        <v>0</v>
      </c>
      <c r="AB22" s="187">
        <f t="shared" si="4"/>
        <v>0</v>
      </c>
      <c r="AC22" s="355">
        <f t="shared" si="9"/>
        <v>0</v>
      </c>
      <c r="AD22" s="355">
        <f t="shared" si="9"/>
        <v>0</v>
      </c>
      <c r="AE22" s="355">
        <f t="shared" si="9"/>
        <v>0</v>
      </c>
    </row>
    <row r="23" spans="1:31" ht="15" customHeight="1" x14ac:dyDescent="0.25">
      <c r="A23" s="880"/>
      <c r="B23" s="881"/>
      <c r="C23" s="882"/>
      <c r="D23" s="69"/>
      <c r="E23" s="1065" t="s">
        <v>165</v>
      </c>
      <c r="F23" s="888"/>
      <c r="G23" s="888"/>
      <c r="H23" s="889"/>
      <c r="I23" s="968" t="s">
        <v>166</v>
      </c>
      <c r="J23" s="888"/>
      <c r="K23" s="888"/>
      <c r="L23" s="888"/>
      <c r="M23" s="888"/>
      <c r="N23" s="888"/>
      <c r="O23" s="888"/>
      <c r="P23" s="904"/>
      <c r="Q23" s="502">
        <v>26.15</v>
      </c>
      <c r="R23" s="383"/>
      <c r="S23" s="211"/>
      <c r="T23" s="202"/>
      <c r="U23" s="383"/>
      <c r="V23" s="211"/>
      <c r="W23" s="202"/>
      <c r="X23" s="383"/>
      <c r="Y23" s="211"/>
      <c r="Z23" s="202"/>
      <c r="AA23" s="436">
        <f t="shared" si="3"/>
        <v>0</v>
      </c>
      <c r="AB23" s="187">
        <f t="shared" si="4"/>
        <v>0</v>
      </c>
      <c r="AC23" s="355">
        <f t="shared" si="9"/>
        <v>0</v>
      </c>
      <c r="AD23" s="355">
        <f t="shared" si="9"/>
        <v>0</v>
      </c>
      <c r="AE23" s="355">
        <f t="shared" si="9"/>
        <v>0</v>
      </c>
    </row>
    <row r="24" spans="1:31" ht="15" customHeight="1" x14ac:dyDescent="0.25">
      <c r="A24" s="852" t="s">
        <v>666</v>
      </c>
      <c r="B24" s="853"/>
      <c r="C24" s="854"/>
      <c r="D24" s="69"/>
      <c r="E24" s="1065" t="s">
        <v>167</v>
      </c>
      <c r="F24" s="888"/>
      <c r="G24" s="888"/>
      <c r="H24" s="889"/>
      <c r="I24" s="968" t="s">
        <v>166</v>
      </c>
      <c r="J24" s="888"/>
      <c r="K24" s="888"/>
      <c r="L24" s="888"/>
      <c r="M24" s="888"/>
      <c r="N24" s="888"/>
      <c r="O24" s="888"/>
      <c r="P24" s="904"/>
      <c r="Q24" s="502">
        <v>37</v>
      </c>
      <c r="R24" s="383"/>
      <c r="S24" s="211"/>
      <c r="T24" s="202"/>
      <c r="U24" s="383"/>
      <c r="V24" s="211"/>
      <c r="W24" s="202"/>
      <c r="X24" s="383"/>
      <c r="Y24" s="211"/>
      <c r="Z24" s="202"/>
      <c r="AA24" s="436">
        <f t="shared" si="3"/>
        <v>0</v>
      </c>
      <c r="AB24" s="187">
        <f t="shared" si="4"/>
        <v>0</v>
      </c>
      <c r="AC24" s="355">
        <f t="shared" si="9"/>
        <v>0</v>
      </c>
      <c r="AD24" s="355">
        <f t="shared" si="9"/>
        <v>0</v>
      </c>
      <c r="AE24" s="355">
        <f t="shared" si="9"/>
        <v>0</v>
      </c>
    </row>
    <row r="25" spans="1:31" ht="15" customHeight="1" x14ac:dyDescent="0.25">
      <c r="A25" s="855"/>
      <c r="B25" s="856"/>
      <c r="C25" s="857"/>
      <c r="D25" s="69"/>
      <c r="E25" s="1065" t="s">
        <v>708</v>
      </c>
      <c r="F25" s="888"/>
      <c r="G25" s="888"/>
      <c r="H25" s="889"/>
      <c r="I25" s="968" t="s">
        <v>714</v>
      </c>
      <c r="J25" s="888"/>
      <c r="K25" s="888"/>
      <c r="L25" s="888"/>
      <c r="M25" s="888"/>
      <c r="N25" s="888"/>
      <c r="O25" s="888"/>
      <c r="P25" s="904"/>
      <c r="Q25" s="579">
        <v>17.7</v>
      </c>
      <c r="R25" s="383"/>
      <c r="S25" s="211"/>
      <c r="T25" s="202"/>
      <c r="U25" s="383"/>
      <c r="V25" s="211"/>
      <c r="W25" s="202"/>
      <c r="X25" s="383"/>
      <c r="Y25" s="211"/>
      <c r="Z25" s="202"/>
      <c r="AA25" s="436">
        <f t="shared" si="3"/>
        <v>0</v>
      </c>
      <c r="AB25" s="187">
        <f t="shared" si="4"/>
        <v>0</v>
      </c>
      <c r="AC25" s="355">
        <f t="shared" si="9"/>
        <v>0</v>
      </c>
      <c r="AD25" s="355">
        <f t="shared" si="9"/>
        <v>0</v>
      </c>
      <c r="AE25" s="355">
        <f t="shared" si="9"/>
        <v>0</v>
      </c>
    </row>
    <row r="26" spans="1:31" ht="15" customHeight="1" x14ac:dyDescent="0.25">
      <c r="A26" s="943" t="s">
        <v>667</v>
      </c>
      <c r="B26" s="944"/>
      <c r="C26" s="945"/>
      <c r="D26" s="69"/>
      <c r="E26" s="1065" t="s">
        <v>709</v>
      </c>
      <c r="F26" s="888"/>
      <c r="G26" s="888"/>
      <c r="H26" s="889"/>
      <c r="I26" s="968" t="s">
        <v>715</v>
      </c>
      <c r="J26" s="888"/>
      <c r="K26" s="888"/>
      <c r="L26" s="888"/>
      <c r="M26" s="888"/>
      <c r="N26" s="888"/>
      <c r="O26" s="888"/>
      <c r="P26" s="904"/>
      <c r="Q26" s="579">
        <v>31</v>
      </c>
      <c r="R26" s="383"/>
      <c r="S26" s="211"/>
      <c r="T26" s="202"/>
      <c r="U26" s="383"/>
      <c r="V26" s="211"/>
      <c r="W26" s="202"/>
      <c r="X26" s="383"/>
      <c r="Y26" s="211"/>
      <c r="Z26" s="202"/>
      <c r="AA26" s="436">
        <f t="shared" si="3"/>
        <v>0</v>
      </c>
      <c r="AB26" s="187">
        <f t="shared" si="4"/>
        <v>0</v>
      </c>
      <c r="AC26" s="355">
        <f t="shared" si="9"/>
        <v>0</v>
      </c>
      <c r="AD26" s="355">
        <f t="shared" si="9"/>
        <v>0</v>
      </c>
      <c r="AE26" s="355">
        <f t="shared" si="9"/>
        <v>0</v>
      </c>
    </row>
    <row r="27" spans="1:31" ht="15" customHeight="1" x14ac:dyDescent="0.25">
      <c r="A27" s="946"/>
      <c r="B27" s="947"/>
      <c r="C27" s="948"/>
      <c r="D27" s="69"/>
      <c r="E27" s="1065" t="s">
        <v>710</v>
      </c>
      <c r="F27" s="888"/>
      <c r="G27" s="888"/>
      <c r="H27" s="889"/>
      <c r="I27" s="968" t="s">
        <v>716</v>
      </c>
      <c r="J27" s="888"/>
      <c r="K27" s="888"/>
      <c r="L27" s="888"/>
      <c r="M27" s="888"/>
      <c r="N27" s="888"/>
      <c r="O27" s="888"/>
      <c r="P27" s="904"/>
      <c r="Q27" s="579">
        <v>17.7</v>
      </c>
      <c r="R27" s="383"/>
      <c r="S27" s="211"/>
      <c r="T27" s="202"/>
      <c r="U27" s="383"/>
      <c r="V27" s="211"/>
      <c r="W27" s="202"/>
      <c r="X27" s="383"/>
      <c r="Y27" s="211"/>
      <c r="Z27" s="202"/>
      <c r="AA27" s="436">
        <f t="shared" si="3"/>
        <v>0</v>
      </c>
      <c r="AB27" s="187">
        <f t="shared" si="4"/>
        <v>0</v>
      </c>
      <c r="AC27" s="355">
        <f t="shared" si="9"/>
        <v>0</v>
      </c>
      <c r="AD27" s="355">
        <f t="shared" si="9"/>
        <v>0</v>
      </c>
      <c r="AE27" s="355">
        <f t="shared" si="9"/>
        <v>0</v>
      </c>
    </row>
    <row r="28" spans="1:31" ht="15" customHeight="1" x14ac:dyDescent="0.25">
      <c r="A28" s="852" t="s">
        <v>668</v>
      </c>
      <c r="B28" s="853"/>
      <c r="C28" s="854"/>
      <c r="D28" s="69"/>
      <c r="E28" s="1065" t="s">
        <v>711</v>
      </c>
      <c r="F28" s="888"/>
      <c r="G28" s="888"/>
      <c r="H28" s="889"/>
      <c r="I28" s="968" t="s">
        <v>717</v>
      </c>
      <c r="J28" s="888"/>
      <c r="K28" s="888"/>
      <c r="L28" s="888"/>
      <c r="M28" s="888"/>
      <c r="N28" s="888"/>
      <c r="O28" s="888"/>
      <c r="P28" s="904"/>
      <c r="Q28" s="579">
        <v>31</v>
      </c>
      <c r="R28" s="383"/>
      <c r="S28" s="211"/>
      <c r="T28" s="202"/>
      <c r="U28" s="383"/>
      <c r="V28" s="211"/>
      <c r="W28" s="202"/>
      <c r="X28" s="383"/>
      <c r="Y28" s="211"/>
      <c r="Z28" s="202"/>
      <c r="AA28" s="438">
        <f t="shared" si="3"/>
        <v>0</v>
      </c>
      <c r="AB28" s="187">
        <f t="shared" si="4"/>
        <v>0</v>
      </c>
      <c r="AC28" s="355">
        <f t="shared" si="9"/>
        <v>0</v>
      </c>
      <c r="AD28" s="355">
        <f t="shared" si="9"/>
        <v>0</v>
      </c>
      <c r="AE28" s="355">
        <f t="shared" si="9"/>
        <v>0</v>
      </c>
    </row>
    <row r="29" spans="1:31" ht="15" customHeight="1" x14ac:dyDescent="0.25">
      <c r="A29" s="855"/>
      <c r="B29" s="856"/>
      <c r="C29" s="857"/>
      <c r="D29" s="69"/>
      <c r="E29" s="1065" t="s">
        <v>180</v>
      </c>
      <c r="F29" s="888"/>
      <c r="G29" s="888"/>
      <c r="H29" s="889"/>
      <c r="I29" s="968" t="s">
        <v>718</v>
      </c>
      <c r="J29" s="888"/>
      <c r="K29" s="888"/>
      <c r="L29" s="888"/>
      <c r="M29" s="888"/>
      <c r="N29" s="888"/>
      <c r="O29" s="888"/>
      <c r="P29" s="904"/>
      <c r="Q29" s="579">
        <v>7.45</v>
      </c>
      <c r="R29" s="383"/>
      <c r="S29" s="211"/>
      <c r="T29" s="202"/>
      <c r="U29" s="383"/>
      <c r="V29" s="211"/>
      <c r="W29" s="202"/>
      <c r="X29" s="383"/>
      <c r="Y29" s="211"/>
      <c r="Z29" s="202"/>
      <c r="AA29" s="438">
        <f t="shared" si="3"/>
        <v>0</v>
      </c>
      <c r="AB29" s="187">
        <f t="shared" si="4"/>
        <v>0</v>
      </c>
      <c r="AC29" s="355">
        <f t="shared" si="9"/>
        <v>0</v>
      </c>
      <c r="AD29" s="355">
        <f t="shared" si="9"/>
        <v>0</v>
      </c>
      <c r="AE29" s="355">
        <f t="shared" si="9"/>
        <v>0</v>
      </c>
    </row>
    <row r="30" spans="1:31" ht="15" customHeight="1" x14ac:dyDescent="0.25">
      <c r="A30" s="852" t="s">
        <v>669</v>
      </c>
      <c r="B30" s="853"/>
      <c r="C30" s="854"/>
      <c r="D30" s="69"/>
      <c r="E30" s="1065" t="s">
        <v>729</v>
      </c>
      <c r="F30" s="888"/>
      <c r="G30" s="888"/>
      <c r="H30" s="889"/>
      <c r="I30" s="968" t="s">
        <v>174</v>
      </c>
      <c r="J30" s="888"/>
      <c r="K30" s="888"/>
      <c r="L30" s="888"/>
      <c r="M30" s="888"/>
      <c r="N30" s="888"/>
      <c r="O30" s="888"/>
      <c r="P30" s="904"/>
      <c r="Q30" s="579">
        <v>101.6</v>
      </c>
      <c r="R30" s="383"/>
      <c r="S30" s="211"/>
      <c r="T30" s="202"/>
      <c r="U30" s="383"/>
      <c r="V30" s="211"/>
      <c r="W30" s="202"/>
      <c r="X30" s="383"/>
      <c r="Y30" s="211"/>
      <c r="Z30" s="202"/>
      <c r="AA30" s="438">
        <f t="shared" si="3"/>
        <v>0</v>
      </c>
      <c r="AB30" s="187">
        <f t="shared" si="4"/>
        <v>0</v>
      </c>
      <c r="AC30" s="355">
        <f t="shared" si="9"/>
        <v>0</v>
      </c>
      <c r="AD30" s="355">
        <f t="shared" si="9"/>
        <v>0</v>
      </c>
      <c r="AE30" s="355">
        <f t="shared" si="9"/>
        <v>0</v>
      </c>
    </row>
    <row r="31" spans="1:31" ht="15" customHeight="1" x14ac:dyDescent="0.25">
      <c r="A31" s="855"/>
      <c r="B31" s="856"/>
      <c r="C31" s="857"/>
      <c r="D31" s="69"/>
      <c r="E31" s="1065" t="s">
        <v>175</v>
      </c>
      <c r="F31" s="888"/>
      <c r="G31" s="888"/>
      <c r="H31" s="889"/>
      <c r="I31" s="968" t="s">
        <v>719</v>
      </c>
      <c r="J31" s="888"/>
      <c r="K31" s="888"/>
      <c r="L31" s="888"/>
      <c r="M31" s="888"/>
      <c r="N31" s="888"/>
      <c r="O31" s="888"/>
      <c r="P31" s="904"/>
      <c r="Q31" s="579">
        <v>7.45</v>
      </c>
      <c r="R31" s="383"/>
      <c r="S31" s="211"/>
      <c r="T31" s="202"/>
      <c r="U31" s="383"/>
      <c r="V31" s="211"/>
      <c r="W31" s="202"/>
      <c r="X31" s="383"/>
      <c r="Y31" s="211"/>
      <c r="Z31" s="202"/>
      <c r="AA31" s="438">
        <f t="shared" si="3"/>
        <v>0</v>
      </c>
      <c r="AB31" s="187">
        <f t="shared" si="4"/>
        <v>0</v>
      </c>
      <c r="AC31" s="355">
        <f t="shared" si="9"/>
        <v>0</v>
      </c>
      <c r="AD31" s="355">
        <f t="shared" si="9"/>
        <v>0</v>
      </c>
      <c r="AE31" s="355">
        <f t="shared" si="9"/>
        <v>0</v>
      </c>
    </row>
    <row r="32" spans="1:31" ht="15" customHeight="1" x14ac:dyDescent="0.25">
      <c r="A32" s="845" t="s">
        <v>862</v>
      </c>
      <c r="B32" s="846"/>
      <c r="C32" s="847"/>
      <c r="D32" s="69"/>
      <c r="E32" s="1065" t="s">
        <v>730</v>
      </c>
      <c r="F32" s="888"/>
      <c r="G32" s="888"/>
      <c r="H32" s="889"/>
      <c r="I32" s="968" t="s">
        <v>720</v>
      </c>
      <c r="J32" s="888"/>
      <c r="K32" s="888"/>
      <c r="L32" s="888"/>
      <c r="M32" s="888"/>
      <c r="N32" s="888"/>
      <c r="O32" s="888"/>
      <c r="P32" s="904"/>
      <c r="Q32" s="579">
        <v>34.200000000000003</v>
      </c>
      <c r="R32" s="383"/>
      <c r="S32" s="211"/>
      <c r="T32" s="202"/>
      <c r="U32" s="383"/>
      <c r="V32" s="211"/>
      <c r="W32" s="202"/>
      <c r="X32" s="383"/>
      <c r="Y32" s="211"/>
      <c r="Z32" s="202"/>
      <c r="AA32" s="436">
        <f t="shared" si="3"/>
        <v>0</v>
      </c>
      <c r="AB32" s="187">
        <f t="shared" si="4"/>
        <v>0</v>
      </c>
      <c r="AC32" s="355">
        <f t="shared" si="9"/>
        <v>0</v>
      </c>
      <c r="AD32" s="355">
        <f t="shared" si="9"/>
        <v>0</v>
      </c>
      <c r="AE32" s="355">
        <f t="shared" si="9"/>
        <v>0</v>
      </c>
    </row>
    <row r="33" spans="1:31" ht="15" customHeight="1" x14ac:dyDescent="0.25">
      <c r="A33" s="848"/>
      <c r="B33" s="849"/>
      <c r="C33" s="850"/>
      <c r="D33" s="69"/>
      <c r="E33" s="1071" t="s">
        <v>621</v>
      </c>
      <c r="F33" s="956"/>
      <c r="G33" s="956"/>
      <c r="H33" s="956"/>
      <c r="I33" s="572"/>
      <c r="J33" s="572"/>
      <c r="K33" s="572"/>
      <c r="L33" s="572"/>
      <c r="M33" s="572"/>
      <c r="N33" s="572"/>
      <c r="O33" s="572"/>
      <c r="P33" s="455"/>
      <c r="Q33" s="578"/>
      <c r="R33" s="251">
        <f>IF(SUM(R34:R45)&gt;0,9999,0)</f>
        <v>0</v>
      </c>
      <c r="S33" s="212"/>
      <c r="T33" s="159"/>
      <c r="U33" s="251">
        <f>IF(SUM(U34:U45)&gt;0,9999,0)</f>
        <v>0</v>
      </c>
      <c r="V33" s="212"/>
      <c r="W33" s="159"/>
      <c r="X33" s="251">
        <f>IF(SUM(X34:X45)&gt;0,9999,0)</f>
        <v>0</v>
      </c>
      <c r="Y33" s="212"/>
      <c r="Z33" s="159"/>
      <c r="AA33" s="278">
        <f>IF(SUM(AA34:AA45)&gt;0,9999,0)</f>
        <v>0</v>
      </c>
      <c r="AB33" s="196"/>
      <c r="AC33" s="357"/>
      <c r="AD33" s="357"/>
      <c r="AE33" s="357"/>
    </row>
    <row r="34" spans="1:31" ht="15" customHeight="1" x14ac:dyDescent="0.25">
      <c r="A34" s="852" t="s">
        <v>12</v>
      </c>
      <c r="B34" s="853"/>
      <c r="C34" s="854"/>
      <c r="D34" s="69"/>
      <c r="E34" s="1072" t="s">
        <v>168</v>
      </c>
      <c r="F34" s="894"/>
      <c r="G34" s="894"/>
      <c r="H34" s="895"/>
      <c r="I34" s="967" t="s">
        <v>774</v>
      </c>
      <c r="J34" s="894"/>
      <c r="K34" s="894"/>
      <c r="L34" s="894"/>
      <c r="M34" s="894"/>
      <c r="N34" s="894"/>
      <c r="O34" s="894"/>
      <c r="P34" s="1088"/>
      <c r="Q34" s="579">
        <v>42.75</v>
      </c>
      <c r="R34" s="383"/>
      <c r="S34" s="211"/>
      <c r="T34" s="202"/>
      <c r="U34" s="383"/>
      <c r="V34" s="211"/>
      <c r="W34" s="202"/>
      <c r="X34" s="383"/>
      <c r="Y34" s="211"/>
      <c r="Z34" s="202"/>
      <c r="AA34" s="436">
        <f t="shared" si="3"/>
        <v>0</v>
      </c>
      <c r="AB34" s="187">
        <f t="shared" si="4"/>
        <v>0</v>
      </c>
      <c r="AC34" s="355">
        <f t="shared" ref="AC34:AE45" si="10">$AB34</f>
        <v>0</v>
      </c>
      <c r="AD34" s="355">
        <f t="shared" si="10"/>
        <v>0</v>
      </c>
      <c r="AE34" s="355">
        <f t="shared" si="10"/>
        <v>0</v>
      </c>
    </row>
    <row r="35" spans="1:31" ht="15" customHeight="1" x14ac:dyDescent="0.25">
      <c r="A35" s="855"/>
      <c r="B35" s="856"/>
      <c r="C35" s="857"/>
      <c r="D35" s="69"/>
      <c r="E35" s="1065" t="s">
        <v>169</v>
      </c>
      <c r="F35" s="888"/>
      <c r="G35" s="888"/>
      <c r="H35" s="889"/>
      <c r="I35" s="968" t="s">
        <v>774</v>
      </c>
      <c r="J35" s="888"/>
      <c r="K35" s="888"/>
      <c r="L35" s="888"/>
      <c r="M35" s="888"/>
      <c r="N35" s="888"/>
      <c r="O35" s="888"/>
      <c r="P35" s="904"/>
      <c r="Q35" s="579">
        <v>42.75</v>
      </c>
      <c r="R35" s="383"/>
      <c r="S35" s="211"/>
      <c r="T35" s="202"/>
      <c r="U35" s="383"/>
      <c r="V35" s="211"/>
      <c r="W35" s="202"/>
      <c r="X35" s="383"/>
      <c r="Y35" s="211"/>
      <c r="Z35" s="202"/>
      <c r="AA35" s="436">
        <f t="shared" si="3"/>
        <v>0</v>
      </c>
      <c r="AB35" s="187">
        <f t="shared" si="4"/>
        <v>0</v>
      </c>
      <c r="AC35" s="358">
        <f t="shared" si="10"/>
        <v>0</v>
      </c>
      <c r="AD35" s="358">
        <f t="shared" si="10"/>
        <v>0</v>
      </c>
      <c r="AE35" s="358">
        <f t="shared" si="10"/>
        <v>0</v>
      </c>
    </row>
    <row r="36" spans="1:31" ht="15" customHeight="1" x14ac:dyDescent="0.25">
      <c r="A36" s="852" t="s">
        <v>15</v>
      </c>
      <c r="B36" s="853"/>
      <c r="C36" s="854"/>
      <c r="D36" s="69"/>
      <c r="E36" s="1065" t="s">
        <v>170</v>
      </c>
      <c r="F36" s="888"/>
      <c r="G36" s="888"/>
      <c r="H36" s="889"/>
      <c r="I36" s="968" t="s">
        <v>722</v>
      </c>
      <c r="J36" s="888"/>
      <c r="K36" s="888"/>
      <c r="L36" s="888"/>
      <c r="M36" s="888"/>
      <c r="N36" s="888"/>
      <c r="O36" s="888"/>
      <c r="P36" s="904"/>
      <c r="Q36" s="579">
        <v>28.85</v>
      </c>
      <c r="R36" s="383"/>
      <c r="S36" s="211"/>
      <c r="T36" s="202"/>
      <c r="U36" s="383"/>
      <c r="V36" s="211"/>
      <c r="W36" s="202"/>
      <c r="X36" s="383"/>
      <c r="Y36" s="211"/>
      <c r="Z36" s="202"/>
      <c r="AA36" s="436">
        <f t="shared" si="3"/>
        <v>0</v>
      </c>
      <c r="AB36" s="187">
        <f t="shared" si="4"/>
        <v>0</v>
      </c>
      <c r="AC36" s="355">
        <f t="shared" si="10"/>
        <v>0</v>
      </c>
      <c r="AD36" s="355">
        <f t="shared" si="10"/>
        <v>0</v>
      </c>
      <c r="AE36" s="355">
        <f t="shared" si="10"/>
        <v>0</v>
      </c>
    </row>
    <row r="37" spans="1:31" ht="15" customHeight="1" x14ac:dyDescent="0.25">
      <c r="A37" s="855"/>
      <c r="B37" s="856"/>
      <c r="C37" s="857"/>
      <c r="D37" s="69"/>
      <c r="E37" s="1065" t="s">
        <v>171</v>
      </c>
      <c r="F37" s="888"/>
      <c r="G37" s="888"/>
      <c r="H37" s="889"/>
      <c r="I37" s="968" t="s">
        <v>723</v>
      </c>
      <c r="J37" s="888"/>
      <c r="K37" s="888"/>
      <c r="L37" s="888"/>
      <c r="M37" s="888"/>
      <c r="N37" s="888"/>
      <c r="O37" s="888"/>
      <c r="P37" s="904"/>
      <c r="Q37" s="579">
        <v>4.8499999999999996</v>
      </c>
      <c r="R37" s="383"/>
      <c r="S37" s="211"/>
      <c r="T37" s="202"/>
      <c r="U37" s="383"/>
      <c r="V37" s="211"/>
      <c r="W37" s="202"/>
      <c r="X37" s="383"/>
      <c r="Y37" s="211"/>
      <c r="Z37" s="202"/>
      <c r="AA37" s="436">
        <f t="shared" si="3"/>
        <v>0</v>
      </c>
      <c r="AB37" s="187">
        <f t="shared" si="4"/>
        <v>0</v>
      </c>
      <c r="AC37" s="355">
        <f t="shared" si="10"/>
        <v>0</v>
      </c>
      <c r="AD37" s="355">
        <f t="shared" si="10"/>
        <v>0</v>
      </c>
      <c r="AE37" s="355">
        <f t="shared" si="10"/>
        <v>0</v>
      </c>
    </row>
    <row r="38" spans="1:31" ht="15" customHeight="1" x14ac:dyDescent="0.25">
      <c r="A38" s="852" t="s">
        <v>17</v>
      </c>
      <c r="B38" s="853"/>
      <c r="C38" s="854"/>
      <c r="D38" s="69"/>
      <c r="E38" s="1065" t="s">
        <v>172</v>
      </c>
      <c r="F38" s="888"/>
      <c r="G38" s="888"/>
      <c r="H38" s="889"/>
      <c r="I38" s="968" t="s">
        <v>724</v>
      </c>
      <c r="J38" s="888"/>
      <c r="K38" s="888"/>
      <c r="L38" s="888"/>
      <c r="M38" s="888"/>
      <c r="N38" s="888"/>
      <c r="O38" s="888"/>
      <c r="P38" s="904"/>
      <c r="Q38" s="579">
        <v>10.65</v>
      </c>
      <c r="R38" s="383"/>
      <c r="S38" s="211"/>
      <c r="T38" s="202"/>
      <c r="U38" s="383"/>
      <c r="V38" s="211"/>
      <c r="W38" s="202"/>
      <c r="X38" s="383"/>
      <c r="Y38" s="211"/>
      <c r="Z38" s="202"/>
      <c r="AA38" s="436">
        <f t="shared" si="3"/>
        <v>0</v>
      </c>
      <c r="AB38" s="187">
        <f t="shared" si="4"/>
        <v>0</v>
      </c>
      <c r="AC38" s="355">
        <f t="shared" si="10"/>
        <v>0</v>
      </c>
      <c r="AD38" s="355">
        <f t="shared" si="10"/>
        <v>0</v>
      </c>
      <c r="AE38" s="355">
        <f t="shared" si="10"/>
        <v>0</v>
      </c>
    </row>
    <row r="39" spans="1:31" ht="15" customHeight="1" x14ac:dyDescent="0.25">
      <c r="A39" s="855"/>
      <c r="B39" s="856"/>
      <c r="C39" s="857"/>
      <c r="D39" s="69"/>
      <c r="E39" s="1065" t="s">
        <v>712</v>
      </c>
      <c r="F39" s="888"/>
      <c r="G39" s="888"/>
      <c r="H39" s="889"/>
      <c r="I39" s="968" t="s">
        <v>725</v>
      </c>
      <c r="J39" s="888"/>
      <c r="K39" s="888"/>
      <c r="L39" s="888"/>
      <c r="M39" s="888"/>
      <c r="N39" s="888"/>
      <c r="O39" s="888"/>
      <c r="P39" s="904"/>
      <c r="Q39" s="579">
        <v>4.8499999999999996</v>
      </c>
      <c r="R39" s="383"/>
      <c r="S39" s="211"/>
      <c r="T39" s="202"/>
      <c r="U39" s="383"/>
      <c r="V39" s="211"/>
      <c r="W39" s="202"/>
      <c r="X39" s="383"/>
      <c r="Y39" s="211"/>
      <c r="Z39" s="202"/>
      <c r="AA39" s="436">
        <f t="shared" si="3"/>
        <v>0</v>
      </c>
      <c r="AB39" s="187">
        <f t="shared" si="4"/>
        <v>0</v>
      </c>
      <c r="AC39" s="355">
        <f t="shared" si="10"/>
        <v>0</v>
      </c>
      <c r="AD39" s="355">
        <f t="shared" si="10"/>
        <v>0</v>
      </c>
      <c r="AE39" s="355">
        <f t="shared" si="10"/>
        <v>0</v>
      </c>
    </row>
    <row r="40" spans="1:31" ht="15" customHeight="1" x14ac:dyDescent="0.25">
      <c r="A40" s="77"/>
      <c r="B40" s="77"/>
      <c r="C40" s="77"/>
      <c r="D40" s="69"/>
      <c r="E40" s="1065" t="s">
        <v>245</v>
      </c>
      <c r="F40" s="888"/>
      <c r="G40" s="888"/>
      <c r="H40" s="889"/>
      <c r="I40" s="968" t="s">
        <v>733</v>
      </c>
      <c r="J40" s="888"/>
      <c r="K40" s="888"/>
      <c r="L40" s="888"/>
      <c r="M40" s="888"/>
      <c r="N40" s="888"/>
      <c r="O40" s="888"/>
      <c r="P40" s="904"/>
      <c r="Q40" s="579">
        <v>212</v>
      </c>
      <c r="R40" s="383"/>
      <c r="S40" s="211"/>
      <c r="T40" s="202"/>
      <c r="U40" s="383"/>
      <c r="V40" s="211"/>
      <c r="W40" s="202"/>
      <c r="X40" s="383"/>
      <c r="Y40" s="211"/>
      <c r="Z40" s="202"/>
      <c r="AA40" s="436">
        <f t="shared" si="3"/>
        <v>0</v>
      </c>
      <c r="AB40" s="187">
        <f t="shared" si="4"/>
        <v>0</v>
      </c>
      <c r="AC40" s="355">
        <f t="shared" si="10"/>
        <v>0</v>
      </c>
      <c r="AD40" s="355">
        <f t="shared" si="10"/>
        <v>0</v>
      </c>
      <c r="AE40" s="355">
        <f t="shared" si="10"/>
        <v>0</v>
      </c>
    </row>
    <row r="41" spans="1:31" ht="15" customHeight="1" x14ac:dyDescent="0.25">
      <c r="A41" s="78"/>
      <c r="B41" s="78"/>
      <c r="C41" s="78"/>
      <c r="D41" s="69"/>
      <c r="E41" s="1065" t="s">
        <v>173</v>
      </c>
      <c r="F41" s="888"/>
      <c r="G41" s="888"/>
      <c r="H41" s="889"/>
      <c r="I41" s="968"/>
      <c r="J41" s="888"/>
      <c r="K41" s="888"/>
      <c r="L41" s="888"/>
      <c r="M41" s="888"/>
      <c r="N41" s="888"/>
      <c r="O41" s="888"/>
      <c r="P41" s="904"/>
      <c r="Q41" s="579">
        <v>27.15</v>
      </c>
      <c r="R41" s="383"/>
      <c r="S41" s="211"/>
      <c r="T41" s="202"/>
      <c r="U41" s="383"/>
      <c r="V41" s="211"/>
      <c r="W41" s="202"/>
      <c r="X41" s="383"/>
      <c r="Y41" s="211"/>
      <c r="Z41" s="202"/>
      <c r="AA41" s="436">
        <f t="shared" si="3"/>
        <v>0</v>
      </c>
      <c r="AB41" s="187">
        <f t="shared" si="4"/>
        <v>0</v>
      </c>
      <c r="AC41" s="355">
        <f t="shared" si="10"/>
        <v>0</v>
      </c>
      <c r="AD41" s="355">
        <f t="shared" si="10"/>
        <v>0</v>
      </c>
      <c r="AE41" s="355">
        <f t="shared" si="10"/>
        <v>0</v>
      </c>
    </row>
    <row r="42" spans="1:31" ht="15" customHeight="1" x14ac:dyDescent="0.25">
      <c r="A42" s="858" t="s">
        <v>22</v>
      </c>
      <c r="B42" s="858"/>
      <c r="C42" s="858"/>
      <c r="D42" s="69"/>
      <c r="E42" s="1065" t="s">
        <v>181</v>
      </c>
      <c r="F42" s="888"/>
      <c r="G42" s="888"/>
      <c r="H42" s="889"/>
      <c r="I42" s="968" t="s">
        <v>732</v>
      </c>
      <c r="J42" s="888"/>
      <c r="K42" s="888"/>
      <c r="L42" s="888"/>
      <c r="M42" s="888"/>
      <c r="N42" s="888"/>
      <c r="O42" s="888"/>
      <c r="P42" s="904"/>
      <c r="Q42" s="579">
        <v>7.45</v>
      </c>
      <c r="R42" s="383"/>
      <c r="S42" s="211"/>
      <c r="T42" s="202"/>
      <c r="U42" s="383"/>
      <c r="V42" s="211"/>
      <c r="W42" s="202"/>
      <c r="X42" s="383"/>
      <c r="Y42" s="211"/>
      <c r="Z42" s="202"/>
      <c r="AA42" s="436">
        <f t="shared" si="3"/>
        <v>0</v>
      </c>
      <c r="AB42" s="187">
        <f t="shared" si="4"/>
        <v>0</v>
      </c>
      <c r="AC42" s="355">
        <f t="shared" si="10"/>
        <v>0</v>
      </c>
      <c r="AD42" s="355">
        <f t="shared" si="10"/>
        <v>0</v>
      </c>
      <c r="AE42" s="355">
        <f t="shared" si="10"/>
        <v>0</v>
      </c>
    </row>
    <row r="43" spans="1:31" ht="15" customHeight="1" x14ac:dyDescent="0.25">
      <c r="A43" s="115" t="s">
        <v>80</v>
      </c>
      <c r="B43" s="72"/>
      <c r="C43" s="72"/>
      <c r="D43" s="69"/>
      <c r="E43" s="1065" t="s">
        <v>728</v>
      </c>
      <c r="F43" s="888"/>
      <c r="G43" s="888"/>
      <c r="H43" s="889"/>
      <c r="I43" s="968" t="s">
        <v>731</v>
      </c>
      <c r="J43" s="888"/>
      <c r="K43" s="888"/>
      <c r="L43" s="888"/>
      <c r="M43" s="888"/>
      <c r="N43" s="888"/>
      <c r="O43" s="888"/>
      <c r="P43" s="904"/>
      <c r="Q43" s="579">
        <v>1.65</v>
      </c>
      <c r="R43" s="383"/>
      <c r="S43" s="211"/>
      <c r="T43" s="202"/>
      <c r="U43" s="383"/>
      <c r="V43" s="211"/>
      <c r="W43" s="202"/>
      <c r="X43" s="383"/>
      <c r="Y43" s="211"/>
      <c r="Z43" s="202"/>
      <c r="AA43" s="436">
        <f t="shared" si="3"/>
        <v>0</v>
      </c>
      <c r="AB43" s="187">
        <f t="shared" si="4"/>
        <v>0</v>
      </c>
      <c r="AC43" s="355">
        <f t="shared" si="10"/>
        <v>0</v>
      </c>
      <c r="AD43" s="355">
        <f t="shared" si="10"/>
        <v>0</v>
      </c>
      <c r="AE43" s="355">
        <f t="shared" si="10"/>
        <v>0</v>
      </c>
    </row>
    <row r="44" spans="1:31" ht="15" customHeight="1" x14ac:dyDescent="0.25">
      <c r="A44" s="73" t="s">
        <v>24</v>
      </c>
      <c r="B44" s="72"/>
      <c r="C44" s="72"/>
      <c r="D44" s="69"/>
      <c r="E44" s="1065" t="s">
        <v>182</v>
      </c>
      <c r="F44" s="888"/>
      <c r="G44" s="888"/>
      <c r="H44" s="889"/>
      <c r="I44" s="968" t="s">
        <v>727</v>
      </c>
      <c r="J44" s="888"/>
      <c r="K44" s="888"/>
      <c r="L44" s="888"/>
      <c r="M44" s="888"/>
      <c r="N44" s="888"/>
      <c r="O44" s="888"/>
      <c r="P44" s="904"/>
      <c r="Q44" s="579">
        <v>5.9</v>
      </c>
      <c r="R44" s="383"/>
      <c r="S44" s="211"/>
      <c r="T44" s="202"/>
      <c r="U44" s="383"/>
      <c r="V44" s="211"/>
      <c r="W44" s="202"/>
      <c r="X44" s="383"/>
      <c r="Y44" s="211"/>
      <c r="Z44" s="202"/>
      <c r="AA44" s="436">
        <f t="shared" si="3"/>
        <v>0</v>
      </c>
      <c r="AB44" s="187">
        <f t="shared" si="4"/>
        <v>0</v>
      </c>
      <c r="AC44" s="355">
        <f t="shared" si="10"/>
        <v>0</v>
      </c>
      <c r="AD44" s="355">
        <f t="shared" si="10"/>
        <v>0</v>
      </c>
      <c r="AE44" s="355">
        <f t="shared" si="10"/>
        <v>0</v>
      </c>
    </row>
    <row r="45" spans="1:31" ht="15" customHeight="1" x14ac:dyDescent="0.25">
      <c r="A45" s="73" t="s">
        <v>25</v>
      </c>
      <c r="B45" s="72"/>
      <c r="C45" s="72"/>
      <c r="D45" s="69"/>
      <c r="E45" s="1092" t="s">
        <v>183</v>
      </c>
      <c r="F45" s="884"/>
      <c r="G45" s="884"/>
      <c r="H45" s="885"/>
      <c r="I45" s="1093" t="s">
        <v>726</v>
      </c>
      <c r="J45" s="884"/>
      <c r="K45" s="884"/>
      <c r="L45" s="884"/>
      <c r="M45" s="884"/>
      <c r="N45" s="884"/>
      <c r="O45" s="884"/>
      <c r="P45" s="1094"/>
      <c r="Q45" s="580">
        <v>9.6</v>
      </c>
      <c r="R45" s="384"/>
      <c r="S45" s="330"/>
      <c r="T45" s="207"/>
      <c r="U45" s="384"/>
      <c r="V45" s="330"/>
      <c r="W45" s="207"/>
      <c r="X45" s="384"/>
      <c r="Y45" s="330"/>
      <c r="Z45" s="207"/>
      <c r="AA45" s="437">
        <f t="shared" si="3"/>
        <v>0</v>
      </c>
      <c r="AB45" s="188">
        <f t="shared" si="4"/>
        <v>0</v>
      </c>
      <c r="AC45" s="359">
        <f t="shared" si="10"/>
        <v>0</v>
      </c>
      <c r="AD45" s="359">
        <f t="shared" si="10"/>
        <v>0</v>
      </c>
      <c r="AE45" s="359">
        <f t="shared" si="10"/>
        <v>0</v>
      </c>
    </row>
    <row r="46" spans="1:31" ht="15" customHeight="1" x14ac:dyDescent="0.25">
      <c r="A46" s="73" t="s">
        <v>26</v>
      </c>
      <c r="B46" s="72"/>
      <c r="C46" s="72"/>
      <c r="D46" s="69"/>
      <c r="E46" s="70"/>
      <c r="F46" s="70"/>
      <c r="G46" s="70"/>
      <c r="H46" s="70"/>
      <c r="I46" s="70"/>
      <c r="J46" s="70"/>
      <c r="K46" s="70"/>
      <c r="L46" s="70"/>
      <c r="M46" s="70"/>
      <c r="N46" s="70"/>
      <c r="O46" s="70"/>
      <c r="P46" s="70"/>
      <c r="Q46" s="94"/>
      <c r="R46" s="82"/>
      <c r="S46" s="214"/>
      <c r="T46" s="94"/>
      <c r="U46" s="82"/>
      <c r="V46" s="214"/>
      <c r="W46" s="94"/>
      <c r="X46" s="82"/>
      <c r="Y46" s="214"/>
      <c r="Z46" s="94"/>
      <c r="AA46" s="82"/>
      <c r="AB46"/>
      <c r="AC46" s="360"/>
      <c r="AD46" s="360"/>
      <c r="AE46" s="360"/>
    </row>
    <row r="47" spans="1:31" ht="15" customHeight="1" x14ac:dyDescent="0.25">
      <c r="A47" s="73" t="s">
        <v>27</v>
      </c>
      <c r="B47" s="72"/>
      <c r="C47" s="72"/>
      <c r="D47" s="69"/>
      <c r="E47" s="474" t="s">
        <v>197</v>
      </c>
      <c r="F47" s="474"/>
      <c r="G47" s="474"/>
      <c r="H47" s="474"/>
      <c r="I47" s="474"/>
      <c r="J47" s="474"/>
      <c r="K47" s="474"/>
      <c r="L47" s="474"/>
      <c r="M47" s="474"/>
      <c r="N47" s="474"/>
      <c r="O47" s="474"/>
      <c r="P47" s="474"/>
      <c r="Q47" s="581"/>
      <c r="R47" s="582"/>
      <c r="S47" s="583"/>
      <c r="T47" s="581"/>
      <c r="U47" s="582"/>
      <c r="V47" s="583"/>
      <c r="W47" s="581"/>
      <c r="X47" s="582"/>
      <c r="Y47" s="583"/>
      <c r="Z47" s="94"/>
      <c r="AA47" s="82"/>
      <c r="AB47"/>
      <c r="AC47" s="360"/>
      <c r="AD47" s="360"/>
      <c r="AE47" s="360"/>
    </row>
    <row r="48" spans="1:31" ht="15" customHeight="1" x14ac:dyDescent="0.25">
      <c r="A48" s="73" t="s">
        <v>28</v>
      </c>
      <c r="B48" s="72"/>
      <c r="C48" s="72"/>
      <c r="D48" s="69"/>
      <c r="E48" s="584"/>
      <c r="F48" s="584"/>
      <c r="G48" s="584"/>
      <c r="H48" s="584"/>
      <c r="I48" s="584"/>
      <c r="J48" s="584"/>
      <c r="K48" s="584"/>
      <c r="L48" s="584"/>
      <c r="M48" s="584"/>
      <c r="N48" s="584"/>
      <c r="O48" s="584"/>
      <c r="P48" s="584"/>
      <c r="Q48" s="584"/>
      <c r="R48" s="584"/>
      <c r="S48" s="585"/>
      <c r="T48" s="584"/>
      <c r="U48" s="584"/>
      <c r="V48" s="585"/>
      <c r="W48" s="584"/>
      <c r="X48" s="584"/>
      <c r="Y48" s="585"/>
      <c r="Z48" s="85"/>
      <c r="AA48" s="85"/>
      <c r="AB48"/>
      <c r="AC48" s="360"/>
      <c r="AD48" s="360"/>
      <c r="AE48" s="360"/>
    </row>
    <row r="49" spans="1:31" ht="15" customHeight="1" x14ac:dyDescent="0.25">
      <c r="A49" s="79"/>
      <c r="B49" s="72"/>
      <c r="C49" s="72"/>
      <c r="D49" s="69"/>
      <c r="E49" s="584" t="s">
        <v>232</v>
      </c>
      <c r="F49" s="584"/>
      <c r="G49" s="584"/>
      <c r="H49" s="584"/>
      <c r="I49" s="584"/>
      <c r="J49" s="584"/>
      <c r="K49" s="584"/>
      <c r="L49" s="584"/>
      <c r="M49" s="584"/>
      <c r="N49" s="584"/>
      <c r="O49" s="584"/>
      <c r="P49" s="584"/>
      <c r="Q49" s="584"/>
      <c r="R49" s="584"/>
      <c r="S49" s="585"/>
      <c r="T49" s="584"/>
      <c r="U49" s="584"/>
      <c r="V49" s="585"/>
      <c r="W49" s="584"/>
      <c r="X49" s="584"/>
      <c r="Y49" s="585"/>
      <c r="Z49" s="85"/>
      <c r="AA49" s="85"/>
      <c r="AB49"/>
      <c r="AC49" s="360"/>
      <c r="AD49" s="360"/>
      <c r="AE49" s="360"/>
    </row>
    <row r="50" spans="1:31" ht="15" customHeight="1" x14ac:dyDescent="0.25">
      <c r="A50" s="859" t="s">
        <v>810</v>
      </c>
      <c r="B50" s="859"/>
      <c r="C50" s="859"/>
      <c r="D50" s="69"/>
      <c r="E50" s="584" t="s">
        <v>231</v>
      </c>
      <c r="F50" s="584"/>
      <c r="G50" s="584"/>
      <c r="H50" s="584"/>
      <c r="I50" s="584"/>
      <c r="J50" s="584"/>
      <c r="K50" s="584"/>
      <c r="L50" s="584"/>
      <c r="M50" s="584"/>
      <c r="N50" s="584"/>
      <c r="O50" s="584"/>
      <c r="P50" s="584"/>
      <c r="Q50" s="584"/>
      <c r="R50" s="584"/>
      <c r="S50" s="585"/>
      <c r="T50" s="584"/>
      <c r="U50" s="584"/>
      <c r="V50" s="585"/>
      <c r="W50" s="584"/>
      <c r="X50" s="584"/>
      <c r="Y50" s="585"/>
      <c r="Z50" s="85"/>
      <c r="AA50" s="85"/>
      <c r="AB50" s="85"/>
    </row>
    <row r="51" spans="1:31" ht="15" customHeight="1" x14ac:dyDescent="0.25">
      <c r="A51" s="859"/>
      <c r="B51" s="859"/>
      <c r="C51" s="859"/>
      <c r="D51" s="69"/>
      <c r="E51" s="584" t="s">
        <v>233</v>
      </c>
      <c r="F51" s="584"/>
      <c r="G51" s="584"/>
      <c r="H51" s="584"/>
      <c r="I51" s="584"/>
      <c r="J51" s="584"/>
      <c r="K51" s="584"/>
      <c r="L51" s="584"/>
      <c r="M51" s="584"/>
      <c r="N51" s="584"/>
      <c r="O51" s="584"/>
      <c r="P51" s="584"/>
      <c r="Q51" s="584"/>
      <c r="R51" s="584"/>
      <c r="S51" s="585"/>
      <c r="T51" s="584"/>
      <c r="U51" s="584"/>
      <c r="V51" s="585"/>
      <c r="W51" s="584"/>
      <c r="X51" s="584"/>
      <c r="Y51" s="585"/>
      <c r="Z51" s="85"/>
      <c r="AA51" s="85"/>
      <c r="AB51" s="85"/>
    </row>
    <row r="52" spans="1:31" ht="15" customHeight="1" x14ac:dyDescent="0.25">
      <c r="A52" s="851" t="s">
        <v>29</v>
      </c>
      <c r="B52" s="851"/>
      <c r="C52" s="851"/>
      <c r="D52" s="69"/>
      <c r="E52" s="584"/>
      <c r="F52" s="584"/>
      <c r="G52" s="584"/>
      <c r="H52" s="584"/>
      <c r="I52" s="584"/>
      <c r="J52" s="584"/>
      <c r="K52" s="584"/>
      <c r="L52" s="584"/>
      <c r="M52" s="584"/>
      <c r="N52" s="584"/>
      <c r="O52" s="584"/>
      <c r="P52" s="584"/>
      <c r="Q52" s="584"/>
      <c r="R52" s="584"/>
      <c r="S52" s="585"/>
      <c r="T52" s="584"/>
      <c r="U52" s="584"/>
      <c r="V52" s="585"/>
      <c r="W52" s="584"/>
      <c r="X52" s="584"/>
      <c r="Y52" s="585"/>
      <c r="Z52" s="85"/>
      <c r="AA52" s="85"/>
      <c r="AB52" s="85"/>
    </row>
    <row r="53" spans="1:31" ht="15" customHeight="1" x14ac:dyDescent="0.25">
      <c r="A53" s="851"/>
      <c r="B53" s="851"/>
      <c r="C53" s="851"/>
      <c r="D53" s="69"/>
      <c r="E53" s="473" t="s">
        <v>198</v>
      </c>
      <c r="F53" s="584"/>
      <c r="G53" s="584"/>
      <c r="H53" s="584"/>
      <c r="I53" s="584"/>
      <c r="J53" s="584"/>
      <c r="K53" s="584"/>
      <c r="L53" s="584"/>
      <c r="M53" s="584"/>
      <c r="N53" s="584"/>
      <c r="O53" s="584"/>
      <c r="P53" s="584"/>
      <c r="Q53" s="584"/>
      <c r="R53" s="584"/>
      <c r="S53" s="585"/>
      <c r="T53" s="584"/>
      <c r="U53" s="584"/>
      <c r="V53" s="585"/>
      <c r="W53" s="584"/>
      <c r="X53" s="584"/>
      <c r="Y53" s="585"/>
      <c r="Z53" s="85"/>
      <c r="AA53" s="85"/>
      <c r="AB53" s="85"/>
    </row>
    <row r="54" spans="1:31" ht="15" customHeight="1" x14ac:dyDescent="0.25">
      <c r="A54" s="78"/>
      <c r="B54" s="78"/>
      <c r="C54" s="78"/>
      <c r="D54" s="69"/>
      <c r="E54" s="876" t="s">
        <v>199</v>
      </c>
      <c r="F54" s="876"/>
      <c r="G54" s="876"/>
      <c r="H54" s="876"/>
      <c r="I54" s="876"/>
      <c r="J54" s="876"/>
      <c r="K54" s="876"/>
      <c r="L54" s="876"/>
      <c r="M54" s="876"/>
      <c r="N54" s="876"/>
      <c r="O54" s="876"/>
      <c r="P54" s="876"/>
      <c r="Q54" s="876"/>
      <c r="R54" s="876"/>
      <c r="S54" s="876"/>
      <c r="T54" s="876"/>
      <c r="U54" s="876"/>
      <c r="V54" s="876"/>
      <c r="W54" s="876"/>
      <c r="X54" s="876"/>
      <c r="Y54" s="876"/>
      <c r="Z54" s="85"/>
      <c r="AA54" s="85"/>
      <c r="AB54" s="85"/>
    </row>
    <row r="55" spans="1:31" ht="15" customHeight="1" x14ac:dyDescent="0.25">
      <c r="A55" s="78"/>
      <c r="B55" s="78"/>
      <c r="C55" s="78"/>
      <c r="D55" s="69"/>
      <c r="E55" s="876"/>
      <c r="F55" s="876"/>
      <c r="G55" s="876"/>
      <c r="H55" s="876"/>
      <c r="I55" s="876"/>
      <c r="J55" s="876"/>
      <c r="K55" s="876"/>
      <c r="L55" s="876"/>
      <c r="M55" s="876"/>
      <c r="N55" s="876"/>
      <c r="O55" s="876"/>
      <c r="P55" s="876"/>
      <c r="Q55" s="876"/>
      <c r="R55" s="876"/>
      <c r="S55" s="876"/>
      <c r="T55" s="876"/>
      <c r="U55" s="876"/>
      <c r="V55" s="876"/>
      <c r="W55" s="876"/>
      <c r="X55" s="876"/>
      <c r="Y55" s="876"/>
      <c r="Z55" s="69"/>
      <c r="AA55" s="69"/>
      <c r="AB55" s="69"/>
    </row>
    <row r="56" spans="1:31" ht="15" customHeight="1" x14ac:dyDescent="0.25">
      <c r="A56" s="78"/>
      <c r="B56" s="78"/>
      <c r="C56" s="78"/>
      <c r="D56" s="69"/>
      <c r="E56" s="876"/>
      <c r="F56" s="876"/>
      <c r="G56" s="876"/>
      <c r="H56" s="876"/>
      <c r="I56" s="876"/>
      <c r="J56" s="876"/>
      <c r="K56" s="876"/>
      <c r="L56" s="876"/>
      <c r="M56" s="876"/>
      <c r="N56" s="876"/>
      <c r="O56" s="876"/>
      <c r="P56" s="876"/>
      <c r="Q56" s="876"/>
      <c r="R56" s="876"/>
      <c r="S56" s="876"/>
      <c r="T56" s="876"/>
      <c r="U56" s="876"/>
      <c r="V56" s="876"/>
      <c r="W56" s="876"/>
      <c r="X56" s="876"/>
      <c r="Y56" s="876"/>
      <c r="Z56" s="85"/>
      <c r="AA56" s="85"/>
      <c r="AB56" s="85"/>
    </row>
    <row r="57" spans="1:31" ht="15" customHeight="1" x14ac:dyDescent="0.25">
      <c r="A57" s="78"/>
      <c r="B57" s="78"/>
      <c r="C57" s="78"/>
      <c r="D57" s="69"/>
      <c r="E57" s="876"/>
      <c r="F57" s="876"/>
      <c r="G57" s="876"/>
      <c r="H57" s="876"/>
      <c r="I57" s="876"/>
      <c r="J57" s="876"/>
      <c r="K57" s="876"/>
      <c r="L57" s="876"/>
      <c r="M57" s="876"/>
      <c r="N57" s="876"/>
      <c r="O57" s="876"/>
      <c r="P57" s="876"/>
      <c r="Q57" s="876"/>
      <c r="R57" s="876"/>
      <c r="S57" s="876"/>
      <c r="T57" s="876"/>
      <c r="U57" s="876"/>
      <c r="V57" s="876"/>
      <c r="W57" s="876"/>
      <c r="X57" s="876"/>
      <c r="Y57" s="876"/>
      <c r="Z57" s="85"/>
      <c r="AA57" s="85"/>
      <c r="AB57" s="85"/>
    </row>
    <row r="58" spans="1:31" ht="15" customHeight="1" x14ac:dyDescent="0.25">
      <c r="D58" s="69"/>
      <c r="E58" s="876"/>
      <c r="F58" s="876"/>
      <c r="G58" s="876"/>
      <c r="H58" s="876"/>
      <c r="I58" s="876"/>
      <c r="J58" s="876"/>
      <c r="K58" s="876"/>
      <c r="L58" s="876"/>
      <c r="M58" s="876"/>
      <c r="N58" s="876"/>
      <c r="O58" s="876"/>
      <c r="P58" s="876"/>
      <c r="Q58" s="876"/>
      <c r="R58" s="876"/>
      <c r="S58" s="876"/>
      <c r="T58" s="876"/>
      <c r="U58" s="876"/>
      <c r="V58" s="876"/>
      <c r="W58" s="876"/>
      <c r="X58" s="876"/>
      <c r="Y58" s="876"/>
      <c r="Z58" s="85"/>
      <c r="AA58" s="85"/>
      <c r="AB58" s="85"/>
    </row>
    <row r="59" spans="1:31" ht="15" customHeight="1" x14ac:dyDescent="0.25">
      <c r="D59" s="69"/>
      <c r="E59" s="584" t="s">
        <v>244</v>
      </c>
      <c r="F59" s="584"/>
      <c r="G59" s="584"/>
      <c r="H59" s="584"/>
      <c r="I59" s="584"/>
      <c r="J59" s="584"/>
      <c r="K59" s="584"/>
      <c r="L59" s="584"/>
      <c r="M59" s="584"/>
      <c r="N59" s="584"/>
      <c r="O59" s="584"/>
      <c r="P59" s="584"/>
      <c r="Q59" s="584"/>
      <c r="R59" s="584"/>
      <c r="S59" s="585"/>
      <c r="T59" s="584"/>
      <c r="U59" s="584"/>
      <c r="V59" s="585"/>
      <c r="W59" s="584"/>
      <c r="X59" s="584"/>
      <c r="Y59" s="585"/>
      <c r="Z59" s="85"/>
      <c r="AA59" s="85"/>
      <c r="AB59" s="85"/>
    </row>
    <row r="60" spans="1:31" ht="15" customHeight="1" x14ac:dyDescent="0.25">
      <c r="D60" s="69"/>
      <c r="E60" s="584" t="s">
        <v>200</v>
      </c>
      <c r="F60" s="584"/>
      <c r="G60" s="584"/>
      <c r="H60" s="584"/>
      <c r="I60" s="584"/>
      <c r="J60" s="584"/>
      <c r="K60" s="584"/>
      <c r="L60" s="584"/>
      <c r="M60" s="584"/>
      <c r="N60" s="584"/>
      <c r="O60" s="584"/>
      <c r="P60" s="584"/>
      <c r="Q60" s="584"/>
      <c r="R60" s="584"/>
      <c r="S60" s="585"/>
      <c r="T60" s="584"/>
      <c r="U60" s="584"/>
      <c r="V60" s="585"/>
      <c r="W60" s="584"/>
      <c r="X60" s="584"/>
      <c r="Y60" s="585"/>
      <c r="Z60" s="85"/>
      <c r="AA60" s="85"/>
      <c r="AB60" s="85"/>
    </row>
    <row r="61" spans="1:31" ht="15" customHeight="1" x14ac:dyDescent="0.25">
      <c r="D61" s="69"/>
      <c r="E61" s="69"/>
      <c r="F61" s="95"/>
      <c r="G61" s="95"/>
      <c r="H61" s="95"/>
      <c r="I61" s="95"/>
      <c r="J61" s="95"/>
      <c r="K61" s="95"/>
      <c r="L61" s="95"/>
      <c r="M61" s="95"/>
      <c r="N61" s="95"/>
      <c r="O61" s="95"/>
      <c r="P61" s="95"/>
      <c r="Q61" s="95"/>
      <c r="R61" s="95"/>
      <c r="S61" s="217"/>
      <c r="T61" s="95"/>
      <c r="U61" s="95"/>
      <c r="V61" s="217"/>
      <c r="W61" s="95"/>
      <c r="X61" s="95"/>
      <c r="Y61" s="217"/>
      <c r="Z61" s="95"/>
      <c r="AA61" s="95"/>
      <c r="AB61" s="95"/>
    </row>
    <row r="62" spans="1:31" ht="15" customHeight="1" x14ac:dyDescent="0.25">
      <c r="D62" s="69"/>
      <c r="E62" s="69"/>
      <c r="F62" s="85"/>
      <c r="G62" s="85"/>
      <c r="H62" s="85"/>
      <c r="I62" s="85"/>
      <c r="J62" s="85"/>
      <c r="K62" s="85"/>
      <c r="L62" s="85"/>
      <c r="M62" s="85"/>
      <c r="N62" s="85"/>
      <c r="O62" s="85"/>
      <c r="P62" s="85"/>
      <c r="Q62" s="85"/>
      <c r="R62" s="85"/>
      <c r="S62" s="218"/>
      <c r="T62" s="85"/>
      <c r="U62" s="85"/>
      <c r="V62" s="218"/>
      <c r="W62" s="85"/>
      <c r="X62" s="85"/>
      <c r="Y62" s="218"/>
      <c r="Z62" s="85"/>
      <c r="AA62" s="85"/>
      <c r="AB62" s="85"/>
    </row>
    <row r="63" spans="1:31" ht="15" customHeight="1" x14ac:dyDescent="0.25">
      <c r="D63" s="69"/>
      <c r="E63" s="69"/>
      <c r="F63" s="85"/>
      <c r="G63" s="85"/>
      <c r="H63" s="85"/>
      <c r="I63" s="85"/>
      <c r="J63" s="85"/>
      <c r="K63" s="85"/>
      <c r="L63" s="85"/>
      <c r="M63" s="85"/>
      <c r="N63" s="85"/>
      <c r="O63" s="85"/>
      <c r="P63" s="85"/>
      <c r="Q63" s="85"/>
      <c r="R63" s="85"/>
      <c r="S63" s="218"/>
      <c r="T63" s="85"/>
      <c r="U63" s="85"/>
      <c r="V63" s="218"/>
      <c r="W63" s="85"/>
      <c r="X63" s="85"/>
      <c r="Y63" s="218"/>
      <c r="Z63" s="85"/>
      <c r="AA63" s="85"/>
      <c r="AB63" s="85"/>
    </row>
    <row r="64" spans="1:31" ht="15" customHeight="1" x14ac:dyDescent="0.25">
      <c r="D64" s="69"/>
      <c r="E64" s="69"/>
      <c r="F64" s="69"/>
      <c r="G64" s="69"/>
      <c r="H64" s="69"/>
      <c r="I64" s="69"/>
      <c r="J64" s="69"/>
      <c r="K64" s="69"/>
      <c r="L64" s="69"/>
      <c r="M64" s="69"/>
      <c r="N64" s="69"/>
      <c r="O64" s="69"/>
      <c r="P64" s="69"/>
      <c r="Q64" s="69"/>
      <c r="R64" s="69"/>
      <c r="S64" s="210"/>
      <c r="T64" s="69"/>
      <c r="U64" s="69"/>
      <c r="V64" s="210"/>
      <c r="W64" s="69"/>
      <c r="X64" s="69"/>
      <c r="Y64" s="210"/>
      <c r="Z64" s="69"/>
      <c r="AA64" s="69"/>
      <c r="AB64" s="69"/>
    </row>
    <row r="65" spans="4:28" ht="15" customHeight="1" x14ac:dyDescent="0.25">
      <c r="D65" s="69"/>
      <c r="E65" s="69"/>
      <c r="F65" s="69"/>
      <c r="G65" s="69"/>
      <c r="H65" s="69"/>
      <c r="I65" s="69"/>
      <c r="J65" s="69"/>
      <c r="K65" s="69"/>
      <c r="L65" s="69"/>
      <c r="M65" s="69"/>
      <c r="N65" s="69"/>
      <c r="O65" s="69"/>
      <c r="P65" s="69"/>
      <c r="Q65" s="69"/>
      <c r="R65" s="69"/>
      <c r="S65" s="210"/>
      <c r="T65" s="69"/>
      <c r="U65" s="69"/>
      <c r="V65" s="210"/>
      <c r="W65" s="69"/>
      <c r="X65" s="69"/>
      <c r="Y65" s="210"/>
      <c r="Z65" s="69"/>
      <c r="AA65" s="69"/>
      <c r="AB65" s="69"/>
    </row>
    <row r="66" spans="4:28" ht="15" customHeight="1" x14ac:dyDescent="0.25">
      <c r="D66" s="69"/>
      <c r="E66" s="69"/>
      <c r="F66" s="69"/>
      <c r="G66" s="69"/>
      <c r="H66" s="69"/>
      <c r="I66" s="69"/>
      <c r="J66" s="69"/>
      <c r="K66" s="69"/>
      <c r="L66" s="69"/>
      <c r="M66" s="69"/>
      <c r="N66" s="69"/>
      <c r="O66" s="69"/>
      <c r="P66" s="69"/>
      <c r="Q66" s="69"/>
      <c r="R66" s="69"/>
      <c r="S66" s="210"/>
      <c r="T66" s="69"/>
      <c r="U66" s="69"/>
      <c r="V66" s="210"/>
      <c r="W66" s="69"/>
      <c r="X66" s="69"/>
      <c r="Y66" s="210"/>
      <c r="Z66" s="69"/>
      <c r="AA66" s="69"/>
      <c r="AB66" s="69"/>
    </row>
    <row r="67" spans="4:28" ht="15" customHeight="1" x14ac:dyDescent="0.25">
      <c r="D67" s="69"/>
      <c r="E67" s="69"/>
      <c r="F67" s="69"/>
      <c r="G67" s="69"/>
      <c r="H67" s="69"/>
      <c r="I67" s="69"/>
      <c r="J67" s="69"/>
      <c r="K67" s="69"/>
      <c r="L67" s="69"/>
      <c r="M67" s="69"/>
      <c r="N67" s="69"/>
      <c r="O67" s="69"/>
      <c r="P67" s="69"/>
      <c r="Q67" s="69"/>
      <c r="R67" s="69"/>
      <c r="S67" s="210"/>
      <c r="T67" s="69"/>
      <c r="U67" s="69"/>
      <c r="V67" s="210"/>
      <c r="W67" s="69"/>
      <c r="X67" s="69"/>
      <c r="Y67" s="210"/>
      <c r="Z67" s="69"/>
      <c r="AA67" s="69"/>
      <c r="AB67" s="69"/>
    </row>
    <row r="68" spans="4:28" ht="15" customHeight="1" x14ac:dyDescent="0.25">
      <c r="D68" s="69"/>
      <c r="E68" s="69"/>
      <c r="F68" s="69"/>
      <c r="G68" s="69"/>
      <c r="H68" s="69"/>
      <c r="I68" s="69"/>
      <c r="J68" s="69"/>
      <c r="K68" s="69"/>
      <c r="L68" s="69"/>
      <c r="M68" s="69"/>
      <c r="N68" s="69"/>
      <c r="O68" s="69"/>
      <c r="P68" s="69"/>
      <c r="Q68" s="69"/>
      <c r="R68" s="69"/>
      <c r="S68" s="210"/>
      <c r="T68" s="69"/>
      <c r="U68" s="69"/>
      <c r="V68" s="210"/>
      <c r="W68" s="69"/>
      <c r="X68" s="69"/>
      <c r="Y68" s="210"/>
      <c r="Z68" s="69"/>
      <c r="AA68" s="69"/>
      <c r="AB68" s="69"/>
    </row>
    <row r="69" spans="4:28" ht="15" customHeight="1" x14ac:dyDescent="0.25">
      <c r="D69" s="69"/>
      <c r="E69" s="69"/>
      <c r="F69" s="69"/>
      <c r="G69" s="69"/>
      <c r="H69" s="69"/>
      <c r="I69" s="69"/>
      <c r="J69" s="69"/>
      <c r="K69" s="69"/>
      <c r="L69" s="69"/>
      <c r="M69" s="69"/>
      <c r="N69" s="69"/>
      <c r="O69" s="69"/>
      <c r="P69" s="69"/>
      <c r="Q69" s="69"/>
      <c r="R69" s="69"/>
      <c r="S69" s="210"/>
      <c r="T69" s="69"/>
      <c r="U69" s="69"/>
      <c r="V69" s="210"/>
      <c r="W69" s="69"/>
      <c r="X69" s="69"/>
      <c r="Y69" s="210"/>
      <c r="Z69" s="69"/>
      <c r="AA69" s="69"/>
      <c r="AB69" s="69"/>
    </row>
    <row r="70" spans="4:28" ht="15" customHeight="1" x14ac:dyDescent="0.25">
      <c r="D70" s="69"/>
      <c r="E70" s="69"/>
      <c r="F70" s="69"/>
      <c r="G70" s="69"/>
      <c r="H70" s="69"/>
      <c r="I70" s="69"/>
      <c r="J70" s="69"/>
      <c r="K70" s="69"/>
      <c r="L70" s="69"/>
      <c r="M70" s="69"/>
      <c r="N70" s="69"/>
      <c r="O70" s="69"/>
      <c r="P70" s="69"/>
      <c r="Q70" s="69"/>
      <c r="R70" s="69"/>
      <c r="S70" s="210"/>
      <c r="T70" s="69"/>
      <c r="U70" s="69"/>
      <c r="V70" s="210"/>
      <c r="W70" s="69"/>
      <c r="X70" s="69"/>
      <c r="Y70" s="210"/>
      <c r="Z70" s="69"/>
      <c r="AA70" s="69"/>
      <c r="AB70" s="69"/>
    </row>
    <row r="71" spans="4:28" ht="15" customHeight="1" x14ac:dyDescent="0.25">
      <c r="D71" s="69"/>
      <c r="E71" s="69"/>
      <c r="F71" s="69"/>
      <c r="G71" s="69"/>
      <c r="H71" s="69"/>
      <c r="I71" s="69"/>
      <c r="J71" s="69"/>
      <c r="K71" s="69"/>
      <c r="L71" s="69"/>
      <c r="M71" s="69"/>
      <c r="N71" s="69"/>
      <c r="O71" s="69"/>
      <c r="P71" s="69"/>
      <c r="Q71" s="69"/>
      <c r="R71" s="69"/>
      <c r="S71" s="210"/>
      <c r="T71" s="69"/>
      <c r="U71" s="69"/>
      <c r="V71" s="210"/>
      <c r="W71" s="69"/>
      <c r="X71" s="69"/>
      <c r="Y71" s="210"/>
      <c r="Z71" s="69"/>
      <c r="AA71" s="69"/>
      <c r="AB71" s="69"/>
    </row>
    <row r="72" spans="4:28" ht="15" customHeight="1" x14ac:dyDescent="0.25">
      <c r="D72" s="69"/>
      <c r="E72" s="69"/>
      <c r="F72" s="69"/>
      <c r="G72" s="69"/>
      <c r="H72" s="69"/>
      <c r="I72" s="69"/>
      <c r="J72" s="69"/>
      <c r="K72" s="69"/>
      <c r="L72" s="69"/>
      <c r="M72" s="69"/>
      <c r="N72" s="69"/>
      <c r="O72" s="69"/>
      <c r="P72" s="69"/>
      <c r="Q72" s="69"/>
      <c r="R72" s="69"/>
      <c r="S72" s="210"/>
      <c r="T72" s="69"/>
      <c r="U72" s="69"/>
      <c r="V72" s="210"/>
      <c r="W72" s="69"/>
      <c r="X72" s="69"/>
      <c r="Y72" s="210"/>
      <c r="Z72" s="69"/>
      <c r="AA72" s="69"/>
      <c r="AB72" s="69"/>
    </row>
    <row r="73" spans="4:28" ht="15" customHeight="1" x14ac:dyDescent="0.25">
      <c r="D73" s="69"/>
      <c r="E73" s="69"/>
      <c r="F73" s="69"/>
      <c r="G73" s="69"/>
      <c r="H73" s="69"/>
      <c r="I73" s="69"/>
      <c r="J73" s="69"/>
      <c r="K73" s="69"/>
      <c r="L73" s="69"/>
      <c r="M73" s="69"/>
      <c r="N73" s="69"/>
      <c r="O73" s="69"/>
      <c r="P73" s="69"/>
      <c r="Q73" s="69"/>
      <c r="R73" s="69"/>
      <c r="S73" s="210"/>
      <c r="T73" s="69"/>
      <c r="U73" s="69"/>
      <c r="V73" s="210"/>
      <c r="W73" s="69"/>
      <c r="X73" s="69"/>
      <c r="Y73" s="210"/>
      <c r="Z73" s="69"/>
      <c r="AA73" s="69"/>
      <c r="AB73" s="69"/>
    </row>
    <row r="74" spans="4:28" ht="15" customHeight="1" x14ac:dyDescent="0.25">
      <c r="D74" s="69"/>
      <c r="E74" s="69"/>
      <c r="F74" s="69"/>
      <c r="G74" s="69"/>
      <c r="H74" s="69"/>
      <c r="I74" s="69"/>
      <c r="J74" s="69"/>
      <c r="K74" s="69"/>
      <c r="L74" s="69"/>
      <c r="M74" s="69"/>
      <c r="N74" s="69"/>
      <c r="O74" s="69"/>
      <c r="P74" s="69"/>
      <c r="Q74" s="69"/>
      <c r="R74" s="69"/>
      <c r="S74" s="210"/>
      <c r="T74" s="69"/>
      <c r="U74" s="69"/>
      <c r="V74" s="210"/>
      <c r="W74" s="69"/>
      <c r="X74" s="69"/>
      <c r="Y74" s="210"/>
      <c r="Z74" s="69"/>
      <c r="AA74" s="69"/>
      <c r="AB74" s="69"/>
    </row>
    <row r="75" spans="4:28" ht="15" customHeight="1" x14ac:dyDescent="0.25">
      <c r="D75" s="69"/>
      <c r="E75" s="69"/>
      <c r="F75" s="69"/>
      <c r="G75" s="69"/>
      <c r="H75" s="69"/>
      <c r="I75" s="69"/>
      <c r="J75" s="69"/>
      <c r="K75" s="69"/>
      <c r="L75" s="69"/>
      <c r="M75" s="69"/>
      <c r="N75" s="69"/>
      <c r="O75" s="69"/>
      <c r="P75" s="69"/>
      <c r="Q75" s="69"/>
      <c r="R75" s="69"/>
      <c r="S75" s="210"/>
      <c r="T75" s="69"/>
      <c r="U75" s="69"/>
      <c r="V75" s="210"/>
      <c r="W75" s="69"/>
      <c r="X75" s="69"/>
      <c r="Y75" s="210"/>
      <c r="Z75" s="69"/>
      <c r="AA75" s="69"/>
      <c r="AB75" s="69"/>
    </row>
    <row r="76" spans="4:28" ht="15" customHeight="1" x14ac:dyDescent="0.25">
      <c r="D76" s="69"/>
      <c r="E76" s="69"/>
      <c r="F76" s="69"/>
      <c r="G76" s="69"/>
      <c r="H76" s="69"/>
      <c r="I76" s="69"/>
      <c r="J76" s="69"/>
      <c r="K76" s="69"/>
      <c r="L76" s="69"/>
      <c r="M76" s="69"/>
      <c r="N76" s="69"/>
      <c r="O76" s="69"/>
      <c r="P76" s="69"/>
      <c r="Q76" s="69"/>
      <c r="R76" s="69"/>
      <c r="S76" s="210"/>
      <c r="T76" s="69"/>
      <c r="U76" s="69"/>
      <c r="V76" s="210"/>
      <c r="W76" s="69"/>
      <c r="X76" s="69"/>
      <c r="Y76" s="210"/>
      <c r="Z76" s="69"/>
      <c r="AA76" s="69"/>
      <c r="AB76" s="69"/>
    </row>
    <row r="77" spans="4:28" ht="15" customHeight="1" x14ac:dyDescent="0.25">
      <c r="D77" s="69"/>
      <c r="E77" s="69"/>
      <c r="F77" s="69"/>
      <c r="G77" s="69"/>
      <c r="H77" s="69"/>
      <c r="I77" s="69"/>
      <c r="J77" s="69"/>
      <c r="K77" s="69"/>
      <c r="L77" s="69"/>
      <c r="M77" s="69"/>
      <c r="N77" s="69"/>
      <c r="O77" s="69"/>
      <c r="P77" s="69"/>
      <c r="Q77" s="69"/>
      <c r="R77" s="69"/>
      <c r="S77" s="210"/>
      <c r="T77" s="69"/>
      <c r="U77" s="69"/>
      <c r="V77" s="210"/>
      <c r="W77" s="69"/>
      <c r="X77" s="69"/>
      <c r="Y77" s="210"/>
      <c r="Z77" s="69"/>
      <c r="AA77" s="69"/>
      <c r="AB77" s="69"/>
    </row>
    <row r="78" spans="4:28" ht="15" customHeight="1" x14ac:dyDescent="0.25">
      <c r="D78" s="69"/>
      <c r="E78" s="69"/>
      <c r="F78" s="69"/>
      <c r="G78" s="69"/>
      <c r="H78" s="69"/>
      <c r="I78" s="69"/>
      <c r="J78" s="69"/>
      <c r="K78" s="69"/>
      <c r="L78" s="69"/>
      <c r="M78" s="69"/>
      <c r="N78" s="69"/>
      <c r="O78" s="69"/>
      <c r="P78" s="69"/>
      <c r="Q78" s="69"/>
      <c r="R78" s="69"/>
      <c r="S78" s="210"/>
      <c r="T78" s="69"/>
      <c r="U78" s="69"/>
      <c r="V78" s="210"/>
      <c r="W78" s="69"/>
      <c r="X78" s="69"/>
      <c r="Y78" s="210"/>
      <c r="Z78" s="69"/>
      <c r="AA78" s="69"/>
      <c r="AB78" s="69"/>
    </row>
    <row r="79" spans="4:28" ht="15" customHeight="1" x14ac:dyDescent="0.25">
      <c r="D79" s="69"/>
      <c r="E79" s="69"/>
      <c r="F79" s="69"/>
      <c r="G79" s="69"/>
      <c r="H79" s="69"/>
      <c r="I79" s="69"/>
      <c r="J79" s="69"/>
      <c r="K79" s="69"/>
      <c r="L79" s="69"/>
      <c r="M79" s="69"/>
      <c r="N79" s="69"/>
      <c r="O79" s="69"/>
      <c r="P79" s="69"/>
      <c r="Q79" s="69"/>
      <c r="R79" s="69"/>
      <c r="S79" s="210"/>
      <c r="T79" s="69"/>
      <c r="U79" s="69"/>
      <c r="V79" s="210"/>
      <c r="W79" s="69"/>
      <c r="X79" s="69"/>
      <c r="Y79" s="210"/>
      <c r="Z79" s="69"/>
      <c r="AA79" s="69"/>
      <c r="AB79" s="69"/>
    </row>
    <row r="80" spans="4:28" ht="15" customHeight="1" x14ac:dyDescent="0.25">
      <c r="D80" s="69"/>
      <c r="E80" s="69"/>
      <c r="F80" s="69"/>
      <c r="G80" s="69"/>
      <c r="H80" s="69"/>
      <c r="I80" s="69"/>
      <c r="J80" s="69"/>
      <c r="K80" s="69"/>
      <c r="L80" s="69"/>
      <c r="M80" s="69"/>
      <c r="N80" s="69"/>
      <c r="O80" s="69"/>
      <c r="P80" s="69"/>
      <c r="Q80" s="69"/>
      <c r="R80" s="69"/>
      <c r="S80" s="210"/>
      <c r="T80" s="69"/>
      <c r="U80" s="69"/>
      <c r="V80" s="210"/>
      <c r="W80" s="69"/>
      <c r="X80" s="69"/>
      <c r="Y80" s="210"/>
      <c r="Z80" s="69"/>
      <c r="AA80" s="69"/>
      <c r="AB80" s="69"/>
    </row>
    <row r="81" spans="4:28" ht="15" customHeight="1" x14ac:dyDescent="0.25">
      <c r="D81" s="69"/>
      <c r="E81" s="69"/>
      <c r="F81" s="69"/>
      <c r="G81" s="69"/>
      <c r="H81" s="69"/>
      <c r="I81" s="69"/>
      <c r="J81" s="69"/>
      <c r="K81" s="69"/>
      <c r="L81" s="69"/>
      <c r="M81" s="69"/>
      <c r="N81" s="69"/>
      <c r="O81" s="69"/>
      <c r="P81" s="69"/>
      <c r="Q81" s="69"/>
      <c r="R81" s="69"/>
      <c r="S81" s="210"/>
      <c r="T81" s="69"/>
      <c r="U81" s="69"/>
      <c r="V81" s="210"/>
      <c r="W81" s="69"/>
      <c r="X81" s="69"/>
      <c r="Y81" s="210"/>
      <c r="Z81" s="69"/>
      <c r="AA81" s="69"/>
      <c r="AB81" s="69"/>
    </row>
    <row r="82" spans="4:28" ht="15" customHeight="1" x14ac:dyDescent="0.25">
      <c r="D82" s="69"/>
      <c r="E82" s="69"/>
      <c r="F82" s="69"/>
      <c r="G82" s="69"/>
      <c r="H82" s="69"/>
      <c r="I82" s="69"/>
      <c r="J82" s="69"/>
      <c r="K82" s="69"/>
      <c r="L82" s="69"/>
      <c r="M82" s="69"/>
      <c r="N82" s="69"/>
      <c r="O82" s="69"/>
      <c r="P82" s="69"/>
      <c r="Q82" s="69"/>
      <c r="R82" s="69"/>
      <c r="S82" s="210"/>
      <c r="T82" s="69"/>
      <c r="U82" s="69"/>
      <c r="V82" s="210"/>
      <c r="W82" s="69"/>
      <c r="X82" s="69"/>
      <c r="Y82" s="210"/>
      <c r="Z82" s="69"/>
      <c r="AA82" s="69"/>
      <c r="AB82" s="69"/>
    </row>
    <row r="83" spans="4:28" ht="15" customHeight="1" x14ac:dyDescent="0.25">
      <c r="D83" s="69"/>
      <c r="E83" s="69"/>
      <c r="F83" s="69"/>
      <c r="G83" s="69"/>
      <c r="H83" s="69"/>
      <c r="I83" s="69"/>
      <c r="J83" s="69"/>
      <c r="K83" s="69"/>
      <c r="L83" s="69"/>
      <c r="M83" s="69"/>
      <c r="N83" s="69"/>
      <c r="O83" s="69"/>
      <c r="P83" s="69"/>
      <c r="Q83" s="69"/>
      <c r="R83" s="69"/>
      <c r="S83" s="210"/>
      <c r="T83" s="69"/>
      <c r="U83" s="69"/>
      <c r="V83" s="210"/>
      <c r="W83" s="69"/>
      <c r="X83" s="69"/>
      <c r="Y83" s="210"/>
      <c r="Z83" s="69"/>
      <c r="AA83" s="69"/>
      <c r="AB83" s="69"/>
    </row>
    <row r="84" spans="4:28" ht="15" customHeight="1" x14ac:dyDescent="0.25">
      <c r="D84" s="69"/>
      <c r="E84" s="69"/>
      <c r="F84" s="69"/>
      <c r="G84" s="69"/>
      <c r="H84" s="69"/>
      <c r="I84" s="69"/>
      <c r="J84" s="69"/>
      <c r="K84" s="69"/>
      <c r="L84" s="69"/>
      <c r="M84" s="69"/>
      <c r="N84" s="69"/>
      <c r="O84" s="69"/>
      <c r="P84" s="69"/>
      <c r="Q84" s="69"/>
      <c r="R84" s="69"/>
      <c r="S84" s="210"/>
      <c r="T84" s="69"/>
      <c r="U84" s="69"/>
      <c r="V84" s="210"/>
      <c r="W84" s="69"/>
      <c r="X84" s="69"/>
      <c r="Y84" s="210"/>
      <c r="Z84" s="69"/>
      <c r="AA84" s="69"/>
      <c r="AB84" s="69"/>
    </row>
    <row r="85" spans="4:28" ht="15" customHeight="1" x14ac:dyDescent="0.25">
      <c r="D85" s="69"/>
      <c r="E85" s="69"/>
      <c r="F85" s="69"/>
      <c r="G85" s="69"/>
      <c r="H85" s="69"/>
      <c r="I85" s="69"/>
      <c r="J85" s="69"/>
      <c r="K85" s="69"/>
      <c r="L85" s="69"/>
      <c r="M85" s="69"/>
      <c r="N85" s="69"/>
      <c r="O85" s="69"/>
      <c r="P85" s="69"/>
      <c r="Q85" s="69"/>
      <c r="R85" s="69"/>
      <c r="S85" s="210"/>
      <c r="T85" s="69"/>
      <c r="U85" s="69"/>
      <c r="V85" s="210"/>
      <c r="W85" s="69"/>
      <c r="X85" s="69"/>
      <c r="Y85" s="210"/>
      <c r="Z85" s="69"/>
      <c r="AA85" s="69"/>
      <c r="AB85" s="69"/>
    </row>
    <row r="86" spans="4:28" ht="15" customHeight="1" x14ac:dyDescent="0.25">
      <c r="D86" s="69"/>
      <c r="E86" s="69"/>
      <c r="F86" s="69"/>
      <c r="G86" s="69"/>
      <c r="H86" s="69"/>
      <c r="I86" s="69"/>
      <c r="J86" s="69"/>
      <c r="K86" s="69"/>
      <c r="L86" s="69"/>
      <c r="M86" s="69"/>
      <c r="N86" s="69"/>
      <c r="O86" s="69"/>
      <c r="P86" s="69"/>
      <c r="Q86" s="69"/>
      <c r="R86" s="69"/>
      <c r="S86" s="210"/>
      <c r="T86" s="69"/>
      <c r="U86" s="69"/>
      <c r="V86" s="210"/>
      <c r="W86" s="69"/>
      <c r="X86" s="69"/>
      <c r="Y86" s="210"/>
      <c r="Z86" s="69"/>
      <c r="AA86" s="69"/>
      <c r="AB86" s="69"/>
    </row>
    <row r="87" spans="4:28" ht="15" customHeight="1" x14ac:dyDescent="0.25">
      <c r="D87" s="69"/>
      <c r="E87" s="69"/>
      <c r="F87" s="69"/>
      <c r="G87" s="69"/>
      <c r="H87" s="69"/>
      <c r="I87" s="69"/>
      <c r="J87" s="69"/>
      <c r="K87" s="69"/>
      <c r="L87" s="69"/>
      <c r="M87" s="69"/>
      <c r="N87" s="69"/>
      <c r="O87" s="69"/>
      <c r="P87" s="69"/>
      <c r="Q87" s="69"/>
      <c r="R87" s="69"/>
      <c r="S87" s="210"/>
      <c r="T87" s="69"/>
      <c r="U87" s="69"/>
      <c r="V87" s="210"/>
      <c r="W87" s="69"/>
      <c r="X87" s="69"/>
      <c r="Y87" s="210"/>
      <c r="Z87" s="69"/>
      <c r="AA87" s="69"/>
      <c r="AB87" s="69"/>
    </row>
    <row r="88" spans="4:28" ht="15" customHeight="1" x14ac:dyDescent="0.25">
      <c r="D88" s="69"/>
      <c r="E88" s="92"/>
      <c r="F88" s="69"/>
      <c r="G88" s="69"/>
      <c r="H88" s="69"/>
      <c r="I88" s="69"/>
      <c r="J88" s="69"/>
      <c r="K88" s="69"/>
      <c r="L88" s="69"/>
      <c r="M88" s="69"/>
      <c r="N88" s="69"/>
      <c r="O88" s="69"/>
      <c r="P88" s="69"/>
      <c r="Q88" s="69"/>
      <c r="R88" s="69"/>
      <c r="S88" s="210"/>
      <c r="T88" s="69"/>
      <c r="U88" s="69"/>
      <c r="V88" s="210"/>
      <c r="W88" s="69"/>
      <c r="X88" s="69"/>
      <c r="Y88" s="210"/>
      <c r="Z88" s="69"/>
      <c r="AA88" s="69"/>
      <c r="AB88" s="69"/>
    </row>
    <row r="89" spans="4:28" ht="15" customHeight="1" x14ac:dyDescent="0.25">
      <c r="D89" s="69"/>
      <c r="E89" s="92"/>
      <c r="F89" s="69"/>
      <c r="G89" s="69"/>
      <c r="H89" s="69"/>
      <c r="I89" s="69"/>
      <c r="J89" s="69"/>
      <c r="K89" s="69"/>
      <c r="L89" s="69"/>
      <c r="M89" s="69"/>
      <c r="N89" s="69"/>
      <c r="O89" s="69"/>
      <c r="P89" s="69"/>
      <c r="Q89" s="69"/>
      <c r="R89" s="69"/>
      <c r="S89" s="210"/>
      <c r="T89" s="69"/>
      <c r="U89" s="69"/>
      <c r="V89" s="210"/>
      <c r="W89" s="69"/>
      <c r="X89" s="69"/>
      <c r="Y89" s="210"/>
      <c r="Z89" s="69"/>
      <c r="AA89" s="69"/>
      <c r="AB89" s="69"/>
    </row>
    <row r="90" spans="4:28" ht="15" customHeight="1" x14ac:dyDescent="0.25">
      <c r="D90" s="69"/>
      <c r="E90" s="92"/>
      <c r="F90" s="69"/>
      <c r="G90" s="69"/>
      <c r="H90" s="69"/>
      <c r="I90" s="69"/>
      <c r="J90" s="69"/>
      <c r="K90" s="69"/>
      <c r="L90" s="69"/>
      <c r="M90" s="69"/>
      <c r="N90" s="69"/>
      <c r="O90" s="69"/>
      <c r="P90" s="69"/>
      <c r="Q90" s="69"/>
      <c r="R90" s="69"/>
      <c r="S90" s="210"/>
      <c r="T90" s="69"/>
      <c r="U90" s="69"/>
      <c r="V90" s="210"/>
      <c r="W90" s="69"/>
      <c r="X90" s="69"/>
      <c r="Y90" s="210"/>
      <c r="Z90" s="69"/>
      <c r="AA90" s="69"/>
      <c r="AB90" s="69"/>
    </row>
    <row r="91" spans="4:28" ht="15" customHeight="1" x14ac:dyDescent="0.25">
      <c r="D91" s="69"/>
      <c r="E91" s="92"/>
      <c r="F91" s="69"/>
      <c r="G91" s="69"/>
      <c r="H91" s="69"/>
      <c r="I91" s="69"/>
      <c r="J91" s="69"/>
      <c r="K91" s="69"/>
      <c r="L91" s="69"/>
      <c r="M91" s="69"/>
      <c r="N91" s="69"/>
      <c r="O91" s="69"/>
      <c r="P91" s="69"/>
      <c r="Q91" s="69"/>
      <c r="R91" s="69"/>
      <c r="S91" s="210"/>
      <c r="T91" s="69"/>
      <c r="U91" s="69"/>
      <c r="V91" s="210"/>
      <c r="W91" s="69"/>
      <c r="X91" s="69"/>
      <c r="Y91" s="210"/>
      <c r="Z91" s="69"/>
      <c r="AA91" s="69"/>
      <c r="AB91" s="69"/>
    </row>
    <row r="92" spans="4:28" ht="15" customHeight="1" x14ac:dyDescent="0.25">
      <c r="D92" s="69"/>
      <c r="E92" s="89"/>
      <c r="F92" s="92"/>
      <c r="G92" s="92"/>
      <c r="H92" s="92"/>
      <c r="I92" s="92"/>
      <c r="J92" s="92"/>
      <c r="K92" s="92"/>
      <c r="L92" s="92"/>
      <c r="M92" s="92"/>
      <c r="N92" s="92"/>
      <c r="O92" s="92"/>
      <c r="P92" s="92"/>
      <c r="Q92" s="92"/>
      <c r="R92" s="92"/>
      <c r="S92" s="219"/>
      <c r="T92" s="92"/>
      <c r="U92" s="92"/>
      <c r="V92" s="219"/>
      <c r="W92" s="92"/>
      <c r="X92" s="92"/>
      <c r="Y92" s="219"/>
      <c r="Z92" s="92"/>
      <c r="AA92" s="92"/>
      <c r="AB92" s="92"/>
    </row>
    <row r="93" spans="4:28" ht="15" customHeight="1" x14ac:dyDescent="0.25">
      <c r="D93" s="69"/>
      <c r="E93" s="89"/>
      <c r="F93" s="92"/>
      <c r="G93" s="92"/>
      <c r="H93" s="92"/>
      <c r="I93" s="92"/>
      <c r="J93" s="92"/>
      <c r="K93" s="92"/>
      <c r="L93" s="92"/>
      <c r="M93" s="92"/>
      <c r="N93" s="92"/>
      <c r="O93" s="92"/>
      <c r="P93" s="92"/>
      <c r="Q93" s="92"/>
      <c r="R93" s="92"/>
      <c r="S93" s="219"/>
      <c r="T93" s="92"/>
      <c r="U93" s="92"/>
      <c r="V93" s="219"/>
      <c r="W93" s="92"/>
      <c r="X93" s="92"/>
      <c r="Y93" s="219"/>
      <c r="Z93" s="92"/>
      <c r="AA93" s="92"/>
      <c r="AB93" s="92"/>
    </row>
    <row r="94" spans="4:28" ht="15" customHeight="1" x14ac:dyDescent="0.25">
      <c r="D94" s="69"/>
      <c r="E94" s="89"/>
      <c r="F94" s="92"/>
      <c r="G94" s="92"/>
      <c r="H94" s="92"/>
      <c r="I94" s="92"/>
      <c r="J94" s="92"/>
      <c r="K94" s="92"/>
      <c r="L94" s="92"/>
      <c r="M94" s="92"/>
      <c r="N94" s="92"/>
      <c r="O94" s="92"/>
      <c r="P94" s="92"/>
      <c r="Q94" s="92"/>
      <c r="R94" s="92"/>
      <c r="S94" s="219"/>
      <c r="T94" s="92"/>
      <c r="U94" s="92"/>
      <c r="V94" s="219"/>
      <c r="W94" s="92"/>
      <c r="X94" s="92"/>
      <c r="Y94" s="219"/>
      <c r="Z94" s="92"/>
      <c r="AA94" s="92"/>
      <c r="AB94" s="92"/>
    </row>
    <row r="95" spans="4:28" ht="15" customHeight="1" x14ac:dyDescent="0.25">
      <c r="D95" s="69"/>
      <c r="E95" s="89"/>
      <c r="F95" s="92"/>
      <c r="G95" s="92"/>
      <c r="H95" s="92"/>
      <c r="I95" s="92"/>
      <c r="J95" s="92"/>
      <c r="K95" s="92"/>
      <c r="L95" s="92"/>
      <c r="M95" s="92"/>
      <c r="N95" s="92"/>
      <c r="O95" s="92"/>
      <c r="P95" s="92"/>
      <c r="Q95" s="92"/>
      <c r="R95" s="92"/>
      <c r="S95" s="219"/>
      <c r="T95" s="92"/>
      <c r="U95" s="92"/>
      <c r="V95" s="219"/>
      <c r="W95" s="92"/>
      <c r="X95" s="92"/>
      <c r="Y95" s="219"/>
      <c r="Z95" s="92"/>
      <c r="AA95" s="92"/>
      <c r="AB95" s="92"/>
    </row>
    <row r="96" spans="4:28" ht="15" customHeight="1" x14ac:dyDescent="0.25">
      <c r="D96" s="69"/>
      <c r="E96" s="89"/>
      <c r="F96" s="89"/>
      <c r="G96" s="89"/>
      <c r="H96" s="89"/>
      <c r="I96" s="89"/>
      <c r="J96" s="89"/>
      <c r="K96" s="89"/>
      <c r="L96" s="89"/>
      <c r="M96" s="89"/>
      <c r="N96" s="89"/>
      <c r="O96" s="89"/>
      <c r="P96" s="89"/>
      <c r="Q96" s="89"/>
      <c r="R96" s="89"/>
      <c r="S96" s="226"/>
      <c r="T96" s="89"/>
      <c r="U96" s="89"/>
      <c r="V96" s="226"/>
      <c r="W96" s="89"/>
      <c r="X96" s="89"/>
      <c r="Y96" s="226"/>
      <c r="Z96" s="89"/>
      <c r="AA96" s="89"/>
      <c r="AB96" s="89"/>
    </row>
    <row r="97" spans="4:28" ht="15" customHeight="1" x14ac:dyDescent="0.25">
      <c r="D97" s="69"/>
      <c r="E97" s="89"/>
      <c r="F97" s="89"/>
      <c r="G97" s="89"/>
      <c r="H97" s="89"/>
      <c r="I97" s="89"/>
      <c r="J97" s="89"/>
      <c r="K97" s="89"/>
      <c r="L97" s="89"/>
      <c r="M97" s="89"/>
      <c r="N97" s="89"/>
      <c r="O97" s="89"/>
      <c r="P97" s="89"/>
      <c r="Q97" s="89"/>
      <c r="R97" s="89"/>
      <c r="S97" s="226"/>
      <c r="T97" s="89"/>
      <c r="U97" s="89"/>
      <c r="V97" s="226"/>
      <c r="W97" s="89"/>
      <c r="X97" s="89"/>
      <c r="Y97" s="226"/>
      <c r="Z97" s="89"/>
      <c r="AA97" s="89"/>
      <c r="AB97" s="89"/>
    </row>
    <row r="98" spans="4:28" ht="15" customHeight="1" x14ac:dyDescent="0.25">
      <c r="D98" s="69"/>
      <c r="E98" s="89"/>
      <c r="F98" s="89"/>
      <c r="G98" s="89"/>
      <c r="H98" s="89"/>
      <c r="I98" s="89"/>
      <c r="J98" s="89"/>
      <c r="K98" s="89"/>
      <c r="L98" s="89"/>
      <c r="M98" s="89"/>
      <c r="N98" s="89"/>
      <c r="O98" s="89"/>
      <c r="P98" s="89"/>
      <c r="Q98" s="89"/>
      <c r="R98" s="89"/>
      <c r="S98" s="226"/>
      <c r="T98" s="89"/>
      <c r="U98" s="89"/>
      <c r="V98" s="226"/>
      <c r="W98" s="89"/>
      <c r="X98" s="89"/>
      <c r="Y98" s="226"/>
      <c r="Z98" s="89"/>
      <c r="AA98" s="89"/>
      <c r="AB98" s="89"/>
    </row>
    <row r="99" spans="4:28" ht="15" customHeight="1" x14ac:dyDescent="0.25">
      <c r="D99" s="69"/>
      <c r="E99" s="89"/>
      <c r="F99" s="89"/>
      <c r="G99" s="89"/>
      <c r="H99" s="89"/>
      <c r="I99" s="89"/>
      <c r="J99" s="89"/>
      <c r="K99" s="89"/>
      <c r="L99" s="89"/>
      <c r="M99" s="89"/>
      <c r="N99" s="89"/>
      <c r="O99" s="89"/>
      <c r="P99" s="89"/>
      <c r="Q99" s="89"/>
      <c r="R99" s="89"/>
      <c r="S99" s="226"/>
      <c r="T99" s="89"/>
      <c r="U99" s="89"/>
      <c r="V99" s="226"/>
      <c r="W99" s="89"/>
      <c r="X99" s="89"/>
      <c r="Y99" s="226"/>
      <c r="Z99" s="89"/>
      <c r="AA99" s="89"/>
      <c r="AB99" s="89"/>
    </row>
    <row r="100" spans="4:28" ht="15" customHeight="1" x14ac:dyDescent="0.25">
      <c r="D100" s="69"/>
      <c r="E100" s="89"/>
      <c r="F100" s="89"/>
      <c r="G100" s="89"/>
      <c r="H100" s="89"/>
      <c r="I100" s="89"/>
      <c r="J100" s="89"/>
      <c r="K100" s="89"/>
      <c r="L100" s="89"/>
      <c r="M100" s="89"/>
      <c r="N100" s="89"/>
      <c r="O100" s="89"/>
      <c r="P100" s="89"/>
      <c r="Q100" s="89"/>
      <c r="R100" s="89"/>
      <c r="S100" s="226"/>
      <c r="T100" s="89"/>
      <c r="U100" s="89"/>
      <c r="V100" s="226"/>
      <c r="W100" s="89"/>
      <c r="X100" s="89"/>
      <c r="Y100" s="226"/>
      <c r="Z100" s="89"/>
      <c r="AA100" s="89"/>
      <c r="AB100" s="89"/>
    </row>
    <row r="101" spans="4:28" ht="15" customHeight="1" x14ac:dyDescent="0.25">
      <c r="D101" s="69"/>
      <c r="E101" s="89"/>
      <c r="F101" s="89"/>
      <c r="G101" s="89"/>
      <c r="H101" s="89"/>
      <c r="I101" s="89"/>
      <c r="J101" s="89"/>
      <c r="K101" s="89"/>
      <c r="L101" s="89"/>
      <c r="M101" s="89"/>
      <c r="N101" s="89"/>
      <c r="O101" s="89"/>
      <c r="P101" s="89"/>
      <c r="Q101" s="89"/>
      <c r="R101" s="89"/>
      <c r="S101" s="226"/>
      <c r="T101" s="89"/>
      <c r="U101" s="89"/>
      <c r="V101" s="226"/>
      <c r="W101" s="89"/>
      <c r="X101" s="89"/>
      <c r="Y101" s="226"/>
      <c r="Z101" s="89"/>
      <c r="AA101" s="89"/>
      <c r="AB101" s="89"/>
    </row>
    <row r="102" spans="4:28" ht="15" customHeight="1" x14ac:dyDescent="0.25">
      <c r="D102" s="69"/>
      <c r="E102" s="89"/>
      <c r="F102" s="89"/>
      <c r="G102" s="89"/>
      <c r="H102" s="89"/>
      <c r="I102" s="89"/>
      <c r="J102" s="89"/>
      <c r="K102" s="89"/>
      <c r="L102" s="89"/>
      <c r="M102" s="89"/>
      <c r="N102" s="89"/>
      <c r="O102" s="89"/>
      <c r="P102" s="89"/>
      <c r="Q102" s="89"/>
      <c r="R102" s="89"/>
      <c r="S102" s="226"/>
      <c r="T102" s="89"/>
      <c r="U102" s="89"/>
      <c r="V102" s="226"/>
      <c r="W102" s="89"/>
      <c r="X102" s="89"/>
      <c r="Y102" s="226"/>
      <c r="Z102" s="89"/>
      <c r="AA102" s="89"/>
      <c r="AB102" s="89"/>
    </row>
    <row r="103" spans="4:28" ht="15" customHeight="1" x14ac:dyDescent="0.25">
      <c r="D103" s="69"/>
      <c r="E103" s="89"/>
      <c r="F103" s="89"/>
      <c r="G103" s="89"/>
      <c r="H103" s="89"/>
      <c r="I103" s="89"/>
      <c r="J103" s="89"/>
      <c r="K103" s="89"/>
      <c r="L103" s="89"/>
      <c r="M103" s="89"/>
      <c r="N103" s="89"/>
      <c r="O103" s="89"/>
      <c r="P103" s="89"/>
      <c r="Q103" s="89"/>
      <c r="R103" s="89"/>
      <c r="S103" s="226"/>
      <c r="T103" s="89"/>
      <c r="U103" s="89"/>
      <c r="V103" s="226"/>
      <c r="W103" s="89"/>
      <c r="X103" s="89"/>
      <c r="Y103" s="226"/>
      <c r="Z103" s="89"/>
      <c r="AA103" s="89"/>
      <c r="AB103" s="89"/>
    </row>
    <row r="104" spans="4:28" ht="15" customHeight="1" x14ac:dyDescent="0.25">
      <c r="D104" s="69"/>
      <c r="E104" s="89"/>
      <c r="F104" s="89"/>
      <c r="G104" s="89"/>
      <c r="H104" s="89"/>
      <c r="I104" s="89"/>
      <c r="J104" s="89"/>
      <c r="K104" s="89"/>
      <c r="L104" s="89"/>
      <c r="M104" s="89"/>
      <c r="N104" s="89"/>
      <c r="O104" s="89"/>
      <c r="P104" s="89"/>
      <c r="Q104" s="89"/>
      <c r="R104" s="89"/>
      <c r="S104" s="226"/>
      <c r="T104" s="89"/>
      <c r="U104" s="89"/>
      <c r="V104" s="226"/>
      <c r="W104" s="89"/>
      <c r="X104" s="89"/>
      <c r="Y104" s="226"/>
      <c r="Z104" s="89"/>
      <c r="AA104" s="89"/>
      <c r="AB104" s="89"/>
    </row>
    <row r="105" spans="4:28" ht="15" customHeight="1" x14ac:dyDescent="0.25">
      <c r="D105" s="69"/>
      <c r="E105" s="89"/>
      <c r="F105" s="89"/>
      <c r="G105" s="89"/>
      <c r="H105" s="89"/>
      <c r="I105" s="89"/>
      <c r="J105" s="89"/>
      <c r="K105" s="89"/>
      <c r="L105" s="89"/>
      <c r="M105" s="89"/>
      <c r="N105" s="89"/>
      <c r="O105" s="89"/>
      <c r="P105" s="89"/>
      <c r="Q105" s="89"/>
      <c r="R105" s="89"/>
      <c r="S105" s="226"/>
      <c r="T105" s="89"/>
      <c r="U105" s="89"/>
      <c r="V105" s="226"/>
      <c r="W105" s="89"/>
      <c r="X105" s="89"/>
      <c r="Y105" s="226"/>
      <c r="Z105" s="89"/>
      <c r="AA105" s="89"/>
      <c r="AB105" s="89"/>
    </row>
    <row r="106" spans="4:28" ht="15" customHeight="1" x14ac:dyDescent="0.25">
      <c r="D106" s="69"/>
      <c r="E106"/>
      <c r="F106"/>
      <c r="G106"/>
      <c r="H106"/>
      <c r="I106"/>
      <c r="J106"/>
      <c r="K106"/>
      <c r="L106"/>
      <c r="M106"/>
      <c r="N106"/>
      <c r="O106"/>
      <c r="P106"/>
      <c r="Q106"/>
      <c r="R106"/>
      <c r="S106" s="227"/>
      <c r="T106"/>
      <c r="U106"/>
      <c r="V106" s="227"/>
      <c r="W106"/>
      <c r="X106"/>
      <c r="Y106" s="227"/>
      <c r="Z106"/>
      <c r="AA106"/>
      <c r="AB106"/>
    </row>
    <row r="107" spans="4:28" ht="15" customHeight="1" x14ac:dyDescent="0.25">
      <c r="D107" s="69"/>
      <c r="E107"/>
      <c r="F107"/>
      <c r="G107"/>
      <c r="H107"/>
      <c r="I107"/>
      <c r="J107"/>
      <c r="K107"/>
      <c r="L107"/>
      <c r="M107"/>
      <c r="N107"/>
      <c r="O107"/>
      <c r="P107"/>
      <c r="Q107"/>
      <c r="R107"/>
      <c r="S107" s="227"/>
      <c r="T107"/>
      <c r="U107"/>
      <c r="V107" s="227"/>
      <c r="W107"/>
      <c r="X107"/>
      <c r="Y107" s="227"/>
      <c r="Z107"/>
      <c r="AA107"/>
      <c r="AB107"/>
    </row>
    <row r="108" spans="4:28" ht="15" customHeight="1" x14ac:dyDescent="0.25">
      <c r="D108" s="69"/>
      <c r="E108"/>
      <c r="F108"/>
      <c r="G108"/>
      <c r="H108"/>
      <c r="I108"/>
      <c r="J108"/>
      <c r="K108"/>
      <c r="L108"/>
      <c r="M108"/>
      <c r="N108"/>
      <c r="O108"/>
      <c r="P108"/>
      <c r="Q108"/>
      <c r="R108"/>
      <c r="S108" s="227"/>
      <c r="T108"/>
      <c r="U108"/>
      <c r="V108" s="227"/>
      <c r="W108"/>
      <c r="X108"/>
      <c r="Y108" s="227"/>
      <c r="Z108"/>
      <c r="AA108"/>
      <c r="AB108"/>
    </row>
    <row r="109" spans="4:28" ht="15" customHeight="1" x14ac:dyDescent="0.25">
      <c r="D109" s="69"/>
      <c r="E109"/>
      <c r="F109"/>
      <c r="G109"/>
      <c r="H109"/>
      <c r="I109"/>
      <c r="J109"/>
      <c r="K109"/>
      <c r="L109"/>
      <c r="M109"/>
      <c r="N109"/>
      <c r="O109"/>
      <c r="P109"/>
      <c r="Q109"/>
      <c r="R109"/>
      <c r="S109" s="227"/>
      <c r="T109"/>
      <c r="U109"/>
      <c r="V109" s="227"/>
      <c r="W109"/>
      <c r="X109"/>
      <c r="Y109" s="227"/>
      <c r="Z109"/>
      <c r="AA109"/>
      <c r="AB109"/>
    </row>
    <row r="110" spans="4:28" ht="15" customHeight="1" x14ac:dyDescent="0.25">
      <c r="F110"/>
      <c r="G110"/>
      <c r="H110"/>
      <c r="I110"/>
      <c r="J110"/>
      <c r="K110"/>
      <c r="L110"/>
      <c r="M110"/>
      <c r="N110"/>
      <c r="O110"/>
      <c r="P110"/>
      <c r="Q110"/>
      <c r="R110"/>
      <c r="S110" s="227"/>
      <c r="T110"/>
      <c r="U110"/>
      <c r="V110" s="227"/>
      <c r="W110"/>
      <c r="X110"/>
      <c r="Y110" s="227"/>
      <c r="Z110"/>
      <c r="AA110"/>
      <c r="AB110"/>
    </row>
    <row r="111" spans="4:28" ht="15" customHeight="1" x14ac:dyDescent="0.25">
      <c r="F111"/>
      <c r="G111"/>
      <c r="H111"/>
      <c r="I111"/>
      <c r="J111"/>
      <c r="K111"/>
      <c r="L111"/>
      <c r="M111"/>
      <c r="N111"/>
      <c r="O111"/>
      <c r="P111"/>
      <c r="Q111"/>
      <c r="R111"/>
      <c r="S111" s="227"/>
      <c r="T111"/>
      <c r="U111"/>
      <c r="V111" s="227"/>
      <c r="W111"/>
      <c r="X111"/>
      <c r="Y111" s="227"/>
      <c r="Z111"/>
      <c r="AA111"/>
      <c r="AB111"/>
    </row>
    <row r="112" spans="4:28" ht="15" customHeight="1" x14ac:dyDescent="0.25">
      <c r="F112"/>
      <c r="G112"/>
      <c r="H112"/>
      <c r="I112"/>
      <c r="J112"/>
      <c r="K112"/>
      <c r="L112"/>
      <c r="M112"/>
      <c r="N112"/>
      <c r="O112"/>
      <c r="P112"/>
      <c r="Q112"/>
      <c r="R112"/>
      <c r="S112" s="227"/>
      <c r="T112"/>
      <c r="U112"/>
      <c r="V112" s="227"/>
      <c r="W112"/>
      <c r="X112"/>
      <c r="Y112" s="227"/>
      <c r="Z112"/>
      <c r="AA112"/>
      <c r="AB112"/>
    </row>
    <row r="113" spans="6:28" ht="15" customHeight="1" x14ac:dyDescent="0.25">
      <c r="F113"/>
      <c r="G113"/>
      <c r="H113"/>
      <c r="I113"/>
      <c r="J113"/>
      <c r="K113"/>
      <c r="L113"/>
      <c r="M113"/>
      <c r="N113"/>
      <c r="O113"/>
      <c r="P113"/>
      <c r="Q113"/>
      <c r="R113"/>
      <c r="S113" s="227"/>
      <c r="T113"/>
      <c r="U113"/>
      <c r="V113" s="227"/>
      <c r="W113"/>
      <c r="X113"/>
      <c r="Y113" s="227"/>
      <c r="Z113"/>
      <c r="AA113"/>
      <c r="AB113"/>
    </row>
  </sheetData>
  <sheetProtection algorithmName="SHA-512" hashValue="VYotQcnJz7r8iBeVEfLNg91NjRebjKWd+tsBLNYAs+EAGZ4DSH2J4oP78+DaieEvNELAi1XeU8Ay0TdTf4hfRg==" saltValue="XigV3zaPQq5DqKQs+jnIFA==" spinCount="100000" sheet="1" objects="1" scenarios="1"/>
  <mergeCells count="100">
    <mergeCell ref="E45:H45"/>
    <mergeCell ref="I45:P45"/>
    <mergeCell ref="E34:H34"/>
    <mergeCell ref="I34:P34"/>
    <mergeCell ref="E35:H35"/>
    <mergeCell ref="I35:P35"/>
    <mergeCell ref="E42:H42"/>
    <mergeCell ref="I42:P42"/>
    <mergeCell ref="E43:H43"/>
    <mergeCell ref="I43:P43"/>
    <mergeCell ref="E44:H44"/>
    <mergeCell ref="I44:P44"/>
    <mergeCell ref="E39:H39"/>
    <mergeCell ref="I39:P39"/>
    <mergeCell ref="E40:H40"/>
    <mergeCell ref="I40:P40"/>
    <mergeCell ref="E41:H41"/>
    <mergeCell ref="I41:P41"/>
    <mergeCell ref="E36:H36"/>
    <mergeCell ref="I36:P36"/>
    <mergeCell ref="E37:H37"/>
    <mergeCell ref="I37:P37"/>
    <mergeCell ref="E38:H38"/>
    <mergeCell ref="I38:P38"/>
    <mergeCell ref="E29:H29"/>
    <mergeCell ref="A1:C1"/>
    <mergeCell ref="A10:C11"/>
    <mergeCell ref="E11:H11"/>
    <mergeCell ref="A12:C13"/>
    <mergeCell ref="E12:H12"/>
    <mergeCell ref="E8:H8"/>
    <mergeCell ref="A28:C29"/>
    <mergeCell ref="E19:H19"/>
    <mergeCell ref="A8:C9"/>
    <mergeCell ref="A16:C17"/>
    <mergeCell ref="A22:C23"/>
    <mergeCell ref="E20:H20"/>
    <mergeCell ref="A26:C27"/>
    <mergeCell ref="A24:C25"/>
    <mergeCell ref="E14:H14"/>
    <mergeCell ref="A20:C21"/>
    <mergeCell ref="I19:P19"/>
    <mergeCell ref="A4:C5"/>
    <mergeCell ref="E4:H4"/>
    <mergeCell ref="E5:H5"/>
    <mergeCell ref="A6:C7"/>
    <mergeCell ref="E7:H7"/>
    <mergeCell ref="E6:H6"/>
    <mergeCell ref="I14:P14"/>
    <mergeCell ref="E16:H16"/>
    <mergeCell ref="I16:P16"/>
    <mergeCell ref="A14:C15"/>
    <mergeCell ref="E17:H17"/>
    <mergeCell ref="I17:P17"/>
    <mergeCell ref="E15:H15"/>
    <mergeCell ref="I15:P15"/>
    <mergeCell ref="E22:H22"/>
    <mergeCell ref="I22:P22"/>
    <mergeCell ref="E23:H23"/>
    <mergeCell ref="I23:P23"/>
    <mergeCell ref="R3:Z3"/>
    <mergeCell ref="I6:P6"/>
    <mergeCell ref="I12:P12"/>
    <mergeCell ref="E13:H13"/>
    <mergeCell ref="E10:H10"/>
    <mergeCell ref="E9:H9"/>
    <mergeCell ref="E18:H18"/>
    <mergeCell ref="I18:P18"/>
    <mergeCell ref="I24:P24"/>
    <mergeCell ref="A18:C19"/>
    <mergeCell ref="E33:H33"/>
    <mergeCell ref="E25:H25"/>
    <mergeCell ref="I25:P25"/>
    <mergeCell ref="E28:H28"/>
    <mergeCell ref="I28:P28"/>
    <mergeCell ref="I30:P30"/>
    <mergeCell ref="E30:H30"/>
    <mergeCell ref="I29:P29"/>
    <mergeCell ref="E31:H31"/>
    <mergeCell ref="I31:P31"/>
    <mergeCell ref="E32:H32"/>
    <mergeCell ref="I32:P32"/>
    <mergeCell ref="E21:H21"/>
    <mergeCell ref="I21:P21"/>
    <mergeCell ref="Q1:AA1"/>
    <mergeCell ref="E54:Y58"/>
    <mergeCell ref="A50:C51"/>
    <mergeCell ref="A52:C53"/>
    <mergeCell ref="A2:C3"/>
    <mergeCell ref="A34:C35"/>
    <mergeCell ref="A36:C37"/>
    <mergeCell ref="A38:C39"/>
    <mergeCell ref="A42:C42"/>
    <mergeCell ref="A30:C31"/>
    <mergeCell ref="E26:H26"/>
    <mergeCell ref="I26:P26"/>
    <mergeCell ref="E27:H27"/>
    <mergeCell ref="I27:P27"/>
    <mergeCell ref="A32:C33"/>
    <mergeCell ref="E24:H24"/>
  </mergeCells>
  <hyperlinks>
    <hyperlink ref="A4:C5" location="Landing!A1" display="Home" xr:uid="{D0C6BF86-3BF5-434C-830B-76A8672BA51A}"/>
    <hyperlink ref="A14:C15" location="SpaceSA!A1" display="- Safety" xr:uid="{F2FF329E-D102-4D1F-A39A-663867ECE970}"/>
    <hyperlink ref="A20:C21" location="SpaceCL!A1" display="- Cleaning" xr:uid="{C5BB126E-C5C4-43D1-9E02-6575CBEF685E}"/>
    <hyperlink ref="A34:C35" location="SpaceCD!A1" display="Your contact details" xr:uid="{726A0453-F99E-416F-A28A-BC92003C0723}"/>
    <hyperlink ref="A36:C37" location="SpaceOS!A1" display="Order summary" xr:uid="{83593B80-F8ED-4CBE-9F3C-93E87AD0EC27}"/>
    <hyperlink ref="A38:C39" location="SpaceTC!A1" display="Terms and Conditions" xr:uid="{DDC2BD99-3492-4147-8061-65E9464421F4}"/>
    <hyperlink ref="A26:C27" location="'SpaceCA (2)'!A1" display="- Catering - Lunch/Dinner" xr:uid="{2D0B6BC8-F4FA-4B88-80F3-D7D82C230B44}"/>
    <hyperlink ref="A28:C29" location="'SpaceCA (3)'!A1" display="- Catering - Alcohol" xr:uid="{9ABF5F00-5D86-4240-BFAD-C0C14D9B07C2}"/>
    <hyperlink ref="A30:C31" location="'SpaceCA (4)'!A1" display="- Catering - Hygiene" xr:uid="{9018BA8D-3897-4492-A8DC-203258A0064D}"/>
    <hyperlink ref="A6:C7" location="SpaceO!A1" display="Important information" xr:uid="{3F21E381-F5B3-4DB0-B87B-F4148A13FF77}"/>
    <hyperlink ref="A10:C11" location="SpaceEI!A1" display=" - Event IT" xr:uid="{72FB8BED-CA32-44C7-A249-17D47DB9755F}"/>
    <hyperlink ref="A24:C25" location="SpaceCA!A1" display="- Catering - Breakfast" xr:uid="{1E290CAD-5C8B-4992-9BF9-49467788C1EE}"/>
    <hyperlink ref="A50" r:id="rId1" display="eventorders.nec@necgroup.co.uk" xr:uid="{7612E0F8-5319-40DC-AF44-89D9DB74F6EB}"/>
    <hyperlink ref="A50:C51" r:id="rId2" display="Click here to speak to our team!" xr:uid="{04D3315E-61F6-4AB1-999A-6DD97FA77F10}"/>
    <hyperlink ref="A8:C9" location="'SpaceFS (1)'!A1" display="Electrics" xr:uid="{8B8FB34E-D2B1-4FBF-9A09-AE05422A4050}"/>
    <hyperlink ref="A12:C13" location="SpaceUT!A1" display="- Utilities" xr:uid="{6FD1DD4C-97A4-407A-A3A6-6BE735AADC11}"/>
    <hyperlink ref="A32:C33" location="SpaceGR!A1" display="- Graphics &amp; Rigging" xr:uid="{A8308DFE-A3E5-46AE-8FE4-87B1B66499CC}"/>
    <hyperlink ref="A18:C19" location="SpaceFL!A1" display="- Flooring" xr:uid="{6BCD4244-74E9-4BD1-B5CF-C78B783D80F1}"/>
    <hyperlink ref="A16:C17" location="SpaceFC!A1" display="Floor Covering" xr:uid="{27BFFA27-4076-46A0-B180-A833CC29E7BF}"/>
    <hyperlink ref="A22:C23" location="SpacePP!A1" display="FIT Suggested Party Packages" xr:uid="{F3C170CA-5DFB-47F6-A713-F437E6097D71}"/>
  </hyperlinks>
  <printOptions horizontalCentered="1" verticalCentered="1"/>
  <pageMargins left="0.23622047244094491" right="0.23622047244094491" top="0.35433070866141736" bottom="0.35433070866141736" header="0.31496062992125984" footer="0.31496062992125984"/>
  <pageSetup paperSize="9" scale="58"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C988678F-CD00-45E1-A530-AE419AF20A5A}">
          <x14:formula1>
            <xm:f>Admin!$D$4:$D$20</xm:f>
          </x14:formula1>
          <xm:sqref>T6:T45 W6:W45 Z6:Z45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3522B-FAF1-4A40-84F9-5C768444F9E9}">
  <sheetPr codeName="Sheet11">
    <tabColor rgb="FF1E384E"/>
    <pageSetUpPr autoPageBreaks="0" fitToPage="1"/>
  </sheetPr>
  <dimension ref="A1:AY94"/>
  <sheetViews>
    <sheetView showGridLines="0" showRowColHeaders="0" zoomScaleNormal="100" workbookViewId="0">
      <selection activeCell="A30" sqref="A30:C31"/>
    </sheetView>
  </sheetViews>
  <sheetFormatPr defaultColWidth="8.85546875" defaultRowHeight="18" x14ac:dyDescent="0.25"/>
  <cols>
    <col min="1" max="3" width="10.5703125" style="80" customWidth="1"/>
    <col min="4" max="4" width="4.5703125" style="1" customWidth="1"/>
    <col min="5" max="7" width="8.140625" style="1" customWidth="1"/>
    <col min="8" max="8" width="9.85546875" style="1" customWidth="1"/>
    <col min="9" max="14" width="7.5703125" style="1" customWidth="1"/>
    <col min="15" max="16" width="0.425781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13.140625" style="1" bestFit="1" customWidth="1"/>
    <col min="27" max="27" width="9.5703125" style="1" customWidth="1"/>
    <col min="28" max="28" width="11.42578125" style="1" bestFit="1" customWidth="1"/>
    <col min="29" max="31" width="8.85546875" style="38" hidden="1" customWidth="1"/>
    <col min="32" max="16384" width="8.85546875" style="1"/>
  </cols>
  <sheetData>
    <row r="1" spans="1:31" s="74" customFormat="1" ht="36" customHeight="1" x14ac:dyDescent="0.2">
      <c r="A1" s="860" t="s">
        <v>89</v>
      </c>
      <c r="B1" s="861"/>
      <c r="C1" s="861"/>
      <c r="E1" s="75" t="str">
        <f>Landing!A2</f>
        <v>NEC Fully Connected Order Form - FIT Show 2025</v>
      </c>
      <c r="K1" s="76"/>
      <c r="L1" s="76"/>
      <c r="M1" s="68"/>
      <c r="Q1" s="913" t="s">
        <v>670</v>
      </c>
      <c r="R1" s="913"/>
      <c r="S1" s="913"/>
      <c r="T1" s="913"/>
      <c r="U1" s="913"/>
      <c r="V1" s="913"/>
      <c r="W1" s="913"/>
      <c r="X1" s="913"/>
      <c r="Y1" s="913"/>
      <c r="Z1" s="913"/>
      <c r="AA1" s="913"/>
      <c r="AB1" s="250"/>
      <c r="AC1" s="110"/>
      <c r="AD1" s="110"/>
      <c r="AE1" s="110"/>
    </row>
    <row r="2" spans="1:31" ht="15" customHeight="1" x14ac:dyDescent="0.25">
      <c r="A2" s="862"/>
      <c r="B2" s="862"/>
      <c r="C2" s="862"/>
      <c r="D2" s="69"/>
      <c r="E2" s="69"/>
      <c r="F2" s="69"/>
      <c r="G2" s="69"/>
      <c r="H2" s="69"/>
      <c r="I2" s="69"/>
      <c r="J2" s="69"/>
      <c r="K2" s="69"/>
      <c r="L2" s="69"/>
      <c r="M2" s="69"/>
      <c r="N2" s="69"/>
      <c r="O2" s="69"/>
      <c r="P2" s="69"/>
      <c r="Q2" s="69"/>
      <c r="R2" s="69"/>
      <c r="S2" s="210"/>
      <c r="T2" s="69"/>
      <c r="U2" s="69"/>
      <c r="V2" s="210"/>
      <c r="W2" s="69"/>
      <c r="X2" s="69"/>
      <c r="Y2" s="210"/>
      <c r="Z2" s="69"/>
      <c r="AA2" s="69"/>
      <c r="AB2" s="69"/>
    </row>
    <row r="3" spans="1:31" ht="15" customHeight="1" x14ac:dyDescent="0.25">
      <c r="A3" s="862"/>
      <c r="B3" s="862"/>
      <c r="C3" s="862"/>
      <c r="D3" s="69"/>
      <c r="E3" s="252"/>
      <c r="F3" s="252"/>
      <c r="G3" s="252"/>
      <c r="H3" s="252"/>
      <c r="I3" s="252"/>
      <c r="J3" s="252"/>
      <c r="K3" s="252"/>
      <c r="L3" s="252"/>
      <c r="M3" s="252"/>
      <c r="N3" s="252"/>
      <c r="O3" s="252"/>
      <c r="P3" s="252"/>
      <c r="Q3" s="252"/>
      <c r="R3" s="936" t="s">
        <v>222</v>
      </c>
      <c r="S3" s="937"/>
      <c r="T3" s="937"/>
      <c r="U3" s="937"/>
      <c r="V3" s="937"/>
      <c r="W3" s="937"/>
      <c r="X3" s="937"/>
      <c r="Y3" s="937"/>
      <c r="Z3" s="938"/>
      <c r="AA3" s="252"/>
      <c r="AB3" s="252"/>
    </row>
    <row r="4" spans="1:31" ht="15" customHeight="1" x14ac:dyDescent="0.25">
      <c r="A4" s="863" t="s">
        <v>6</v>
      </c>
      <c r="B4" s="864"/>
      <c r="C4" s="865"/>
      <c r="D4" s="69"/>
      <c r="E4" s="1069" t="s">
        <v>30</v>
      </c>
      <c r="F4" s="1070"/>
      <c r="G4" s="1070"/>
      <c r="H4" s="1070"/>
      <c r="I4" s="388" t="s">
        <v>31</v>
      </c>
      <c r="J4" s="388"/>
      <c r="K4" s="388"/>
      <c r="L4" s="388"/>
      <c r="M4" s="388"/>
      <c r="N4" s="388"/>
      <c r="O4" s="388"/>
      <c r="P4" s="388"/>
      <c r="Q4" s="712" t="s">
        <v>619</v>
      </c>
      <c r="R4" s="684" t="s">
        <v>240</v>
      </c>
      <c r="S4" s="713" t="s">
        <v>147</v>
      </c>
      <c r="T4" s="684" t="s">
        <v>201</v>
      </c>
      <c r="U4" s="684" t="s">
        <v>240</v>
      </c>
      <c r="V4" s="713" t="s">
        <v>147</v>
      </c>
      <c r="W4" s="684" t="s">
        <v>201</v>
      </c>
      <c r="X4" s="684" t="s">
        <v>240</v>
      </c>
      <c r="Y4" s="713" t="s">
        <v>147</v>
      </c>
      <c r="Z4" s="684" t="s">
        <v>201</v>
      </c>
      <c r="AA4" s="712" t="s">
        <v>676</v>
      </c>
      <c r="AB4" s="714" t="s">
        <v>238</v>
      </c>
      <c r="AC4" s="390" t="s">
        <v>247</v>
      </c>
      <c r="AD4" s="390" t="s">
        <v>34</v>
      </c>
      <c r="AE4" s="390" t="s">
        <v>35</v>
      </c>
    </row>
    <row r="5" spans="1:31" ht="15" customHeight="1" x14ac:dyDescent="0.25">
      <c r="A5" s="863"/>
      <c r="B5" s="864"/>
      <c r="C5" s="865"/>
      <c r="D5" s="69"/>
      <c r="E5" s="1071" t="s">
        <v>635</v>
      </c>
      <c r="F5" s="956"/>
      <c r="G5" s="956"/>
      <c r="H5" s="956"/>
      <c r="I5" s="572"/>
      <c r="J5" s="572"/>
      <c r="K5" s="572"/>
      <c r="L5" s="572"/>
      <c r="M5" s="572"/>
      <c r="N5" s="572"/>
      <c r="O5" s="572"/>
      <c r="P5" s="455"/>
      <c r="Q5" s="590"/>
      <c r="R5" s="251">
        <f>IF(SUM(R6:R15)&gt;0,9999,0)</f>
        <v>0</v>
      </c>
      <c r="S5" s="212"/>
      <c r="T5" s="159"/>
      <c r="U5" s="251">
        <f>IF(SUM(U6:U15)&gt;0,9999,0)</f>
        <v>0</v>
      </c>
      <c r="V5" s="212"/>
      <c r="W5" s="159"/>
      <c r="X5" s="251">
        <f>IF(SUM(X6:X15)&gt;0,9999,0)</f>
        <v>0</v>
      </c>
      <c r="Y5" s="212"/>
      <c r="Z5" s="159"/>
      <c r="AA5" s="278">
        <f>IF(SUM(AA6:AA15)&gt;0,9999,0)</f>
        <v>0</v>
      </c>
      <c r="AB5" s="160"/>
      <c r="AC5" s="361"/>
      <c r="AD5" s="361"/>
      <c r="AE5" s="361"/>
    </row>
    <row r="6" spans="1:31" ht="15" customHeight="1" x14ac:dyDescent="0.25">
      <c r="A6" s="863" t="s">
        <v>8</v>
      </c>
      <c r="B6" s="864"/>
      <c r="C6" s="865"/>
      <c r="D6" s="69"/>
      <c r="E6" s="1072" t="s">
        <v>752</v>
      </c>
      <c r="F6" s="894"/>
      <c r="G6" s="894"/>
      <c r="H6" s="895"/>
      <c r="I6" s="967" t="s">
        <v>759</v>
      </c>
      <c r="J6" s="894"/>
      <c r="K6" s="894"/>
      <c r="L6" s="894"/>
      <c r="M6" s="894"/>
      <c r="N6" s="894"/>
      <c r="O6" s="894"/>
      <c r="P6" s="1088"/>
      <c r="Q6" s="502">
        <v>37.450000000000003</v>
      </c>
      <c r="R6" s="383"/>
      <c r="S6" s="593"/>
      <c r="T6" s="594"/>
      <c r="U6" s="383"/>
      <c r="V6" s="599"/>
      <c r="W6" s="600"/>
      <c r="X6" s="383"/>
      <c r="Y6" s="601"/>
      <c r="Z6" s="602"/>
      <c r="AA6" s="438">
        <f t="shared" ref="AA6:AA15" si="0">SUM(R6,U6,X6)</f>
        <v>0</v>
      </c>
      <c r="AB6" s="605">
        <f t="shared" ref="AB6:AB24" si="1">$Q6*AA6</f>
        <v>0</v>
      </c>
      <c r="AC6" s="355">
        <f>$AB6</f>
        <v>0</v>
      </c>
      <c r="AD6" s="355">
        <f t="shared" ref="AD6:AE21" si="2">$AB6</f>
        <v>0</v>
      </c>
      <c r="AE6" s="355">
        <f t="shared" si="2"/>
        <v>0</v>
      </c>
    </row>
    <row r="7" spans="1:31" ht="15" customHeight="1" x14ac:dyDescent="0.25">
      <c r="A7" s="863"/>
      <c r="B7" s="864"/>
      <c r="C7" s="865"/>
      <c r="D7" s="69"/>
      <c r="E7" s="1065" t="s">
        <v>753</v>
      </c>
      <c r="F7" s="888"/>
      <c r="G7" s="888"/>
      <c r="H7" s="889"/>
      <c r="I7" s="968" t="s">
        <v>760</v>
      </c>
      <c r="J7" s="888"/>
      <c r="K7" s="888"/>
      <c r="L7" s="888"/>
      <c r="M7" s="888"/>
      <c r="N7" s="888"/>
      <c r="O7" s="888"/>
      <c r="P7" s="904"/>
      <c r="Q7" s="502">
        <v>64.2</v>
      </c>
      <c r="R7" s="383"/>
      <c r="S7" s="593"/>
      <c r="T7" s="594"/>
      <c r="U7" s="383"/>
      <c r="V7" s="599"/>
      <c r="W7" s="600"/>
      <c r="X7" s="383"/>
      <c r="Y7" s="601"/>
      <c r="Z7" s="602"/>
      <c r="AA7" s="438">
        <f t="shared" si="0"/>
        <v>0</v>
      </c>
      <c r="AB7" s="605">
        <f t="shared" si="1"/>
        <v>0</v>
      </c>
      <c r="AC7" s="355">
        <f t="shared" ref="AC7:AC15" si="3">$AB7</f>
        <v>0</v>
      </c>
      <c r="AD7" s="355">
        <f t="shared" si="2"/>
        <v>0</v>
      </c>
      <c r="AE7" s="355">
        <f t="shared" si="2"/>
        <v>0</v>
      </c>
    </row>
    <row r="8" spans="1:31" ht="15" customHeight="1" x14ac:dyDescent="0.25">
      <c r="A8" s="852" t="s">
        <v>840</v>
      </c>
      <c r="B8" s="853"/>
      <c r="C8" s="854"/>
      <c r="D8" s="69"/>
      <c r="E8" s="1065" t="s">
        <v>754</v>
      </c>
      <c r="F8" s="888"/>
      <c r="G8" s="888"/>
      <c r="H8" s="889"/>
      <c r="I8" s="968" t="s">
        <v>759</v>
      </c>
      <c r="J8" s="888"/>
      <c r="K8" s="888"/>
      <c r="L8" s="888"/>
      <c r="M8" s="888"/>
      <c r="N8" s="888"/>
      <c r="O8" s="888"/>
      <c r="P8" s="904"/>
      <c r="Q8" s="502">
        <v>37.450000000000003</v>
      </c>
      <c r="R8" s="383"/>
      <c r="S8" s="593"/>
      <c r="T8" s="594"/>
      <c r="U8" s="383"/>
      <c r="V8" s="599"/>
      <c r="W8" s="600"/>
      <c r="X8" s="383"/>
      <c r="Y8" s="601"/>
      <c r="Z8" s="602"/>
      <c r="AA8" s="438">
        <f t="shared" si="0"/>
        <v>0</v>
      </c>
      <c r="AB8" s="605">
        <f t="shared" si="1"/>
        <v>0</v>
      </c>
      <c r="AC8" s="355">
        <f t="shared" si="3"/>
        <v>0</v>
      </c>
      <c r="AD8" s="355">
        <f t="shared" si="2"/>
        <v>0</v>
      </c>
      <c r="AE8" s="355">
        <f t="shared" si="2"/>
        <v>0</v>
      </c>
    </row>
    <row r="9" spans="1:31" ht="15" customHeight="1" x14ac:dyDescent="0.25">
      <c r="A9" s="855"/>
      <c r="B9" s="856"/>
      <c r="C9" s="857"/>
      <c r="D9" s="69"/>
      <c r="E9" s="1065" t="s">
        <v>755</v>
      </c>
      <c r="F9" s="888"/>
      <c r="G9" s="888"/>
      <c r="H9" s="889"/>
      <c r="I9" s="968" t="s">
        <v>760</v>
      </c>
      <c r="J9" s="888"/>
      <c r="K9" s="888"/>
      <c r="L9" s="888"/>
      <c r="M9" s="888"/>
      <c r="N9" s="888"/>
      <c r="O9" s="888"/>
      <c r="P9" s="904"/>
      <c r="Q9" s="502">
        <v>64.2</v>
      </c>
      <c r="R9" s="383"/>
      <c r="S9" s="593"/>
      <c r="T9" s="594"/>
      <c r="U9" s="383"/>
      <c r="V9" s="599"/>
      <c r="W9" s="600"/>
      <c r="X9" s="383"/>
      <c r="Y9" s="601"/>
      <c r="Z9" s="602"/>
      <c r="AA9" s="438">
        <f t="shared" si="0"/>
        <v>0</v>
      </c>
      <c r="AB9" s="605">
        <f t="shared" si="1"/>
        <v>0</v>
      </c>
      <c r="AC9" s="355">
        <f t="shared" si="3"/>
        <v>0</v>
      </c>
      <c r="AD9" s="355">
        <f t="shared" si="2"/>
        <v>0</v>
      </c>
      <c r="AE9" s="355">
        <f t="shared" si="2"/>
        <v>0</v>
      </c>
    </row>
    <row r="10" spans="1:31" ht="15" customHeight="1" x14ac:dyDescent="0.25">
      <c r="A10" s="852" t="s">
        <v>828</v>
      </c>
      <c r="B10" s="853"/>
      <c r="C10" s="854"/>
      <c r="D10" s="69"/>
      <c r="E10" s="1065" t="s">
        <v>756</v>
      </c>
      <c r="F10" s="888"/>
      <c r="G10" s="888"/>
      <c r="H10" s="889"/>
      <c r="I10" s="968" t="s">
        <v>760</v>
      </c>
      <c r="J10" s="888"/>
      <c r="K10" s="888"/>
      <c r="L10" s="888"/>
      <c r="M10" s="888"/>
      <c r="N10" s="888"/>
      <c r="O10" s="888"/>
      <c r="P10" s="904"/>
      <c r="Q10" s="502">
        <v>76.8</v>
      </c>
      <c r="R10" s="383"/>
      <c r="S10" s="593"/>
      <c r="T10" s="594"/>
      <c r="U10" s="383"/>
      <c r="V10" s="599"/>
      <c r="W10" s="600"/>
      <c r="X10" s="383"/>
      <c r="Y10" s="601"/>
      <c r="Z10" s="602"/>
      <c r="AA10" s="438">
        <f t="shared" si="0"/>
        <v>0</v>
      </c>
      <c r="AB10" s="605">
        <f t="shared" si="1"/>
        <v>0</v>
      </c>
      <c r="AC10" s="355">
        <f t="shared" si="3"/>
        <v>0</v>
      </c>
      <c r="AD10" s="355">
        <f t="shared" si="2"/>
        <v>0</v>
      </c>
      <c r="AE10" s="355">
        <f t="shared" si="2"/>
        <v>0</v>
      </c>
    </row>
    <row r="11" spans="1:31" ht="15" customHeight="1" x14ac:dyDescent="0.25">
      <c r="A11" s="855"/>
      <c r="B11" s="856"/>
      <c r="C11" s="857"/>
      <c r="D11" s="69"/>
      <c r="E11" s="591" t="s">
        <v>757</v>
      </c>
      <c r="F11" s="462"/>
      <c r="G11" s="462"/>
      <c r="H11" s="592"/>
      <c r="I11" s="968" t="s">
        <v>759</v>
      </c>
      <c r="J11" s="888"/>
      <c r="K11" s="888"/>
      <c r="L11" s="888"/>
      <c r="M11" s="888"/>
      <c r="N11" s="888"/>
      <c r="O11" s="888"/>
      <c r="P11" s="904"/>
      <c r="Q11" s="502">
        <v>39.450000000000003</v>
      </c>
      <c r="R11" s="383"/>
      <c r="S11" s="593"/>
      <c r="T11" s="594"/>
      <c r="U11" s="383"/>
      <c r="V11" s="599"/>
      <c r="W11" s="600"/>
      <c r="X11" s="383"/>
      <c r="Y11" s="601"/>
      <c r="Z11" s="602"/>
      <c r="AA11" s="438">
        <f t="shared" si="0"/>
        <v>0</v>
      </c>
      <c r="AB11" s="605">
        <f t="shared" si="1"/>
        <v>0</v>
      </c>
      <c r="AC11" s="355">
        <f t="shared" si="3"/>
        <v>0</v>
      </c>
      <c r="AD11" s="355">
        <f t="shared" si="2"/>
        <v>0</v>
      </c>
      <c r="AE11" s="355">
        <f t="shared" si="2"/>
        <v>0</v>
      </c>
    </row>
    <row r="12" spans="1:31" ht="15" customHeight="1" x14ac:dyDescent="0.25">
      <c r="A12" s="866" t="s">
        <v>855</v>
      </c>
      <c r="B12" s="867"/>
      <c r="C12" s="868"/>
      <c r="D12" s="69"/>
      <c r="E12" s="591" t="s">
        <v>758</v>
      </c>
      <c r="F12" s="462"/>
      <c r="G12" s="462"/>
      <c r="H12" s="592"/>
      <c r="I12" s="968" t="s">
        <v>760</v>
      </c>
      <c r="J12" s="888"/>
      <c r="K12" s="888"/>
      <c r="L12" s="888"/>
      <c r="M12" s="888"/>
      <c r="N12" s="888"/>
      <c r="O12" s="888"/>
      <c r="P12" s="904"/>
      <c r="Q12" s="502">
        <v>76.8</v>
      </c>
      <c r="R12" s="383"/>
      <c r="S12" s="593"/>
      <c r="T12" s="594"/>
      <c r="U12" s="383"/>
      <c r="V12" s="599"/>
      <c r="W12" s="600"/>
      <c r="X12" s="383"/>
      <c r="Y12" s="601"/>
      <c r="Z12" s="602"/>
      <c r="AA12" s="438">
        <f t="shared" si="0"/>
        <v>0</v>
      </c>
      <c r="AB12" s="605">
        <f t="shared" si="1"/>
        <v>0</v>
      </c>
      <c r="AC12" s="355">
        <f t="shared" si="3"/>
        <v>0</v>
      </c>
      <c r="AD12" s="355">
        <f t="shared" si="2"/>
        <v>0</v>
      </c>
      <c r="AE12" s="355">
        <f t="shared" si="2"/>
        <v>0</v>
      </c>
    </row>
    <row r="13" spans="1:31" ht="15" customHeight="1" x14ac:dyDescent="0.25">
      <c r="A13" s="869"/>
      <c r="B13" s="870"/>
      <c r="C13" s="871"/>
      <c r="D13" s="69"/>
      <c r="E13" s="591" t="s">
        <v>751</v>
      </c>
      <c r="F13" s="462"/>
      <c r="G13" s="462"/>
      <c r="H13" s="592"/>
      <c r="I13" s="968" t="s">
        <v>761</v>
      </c>
      <c r="J13" s="888"/>
      <c r="K13" s="888"/>
      <c r="L13" s="888"/>
      <c r="M13" s="888"/>
      <c r="N13" s="888"/>
      <c r="O13" s="888"/>
      <c r="P13" s="904"/>
      <c r="Q13" s="502">
        <v>44.95</v>
      </c>
      <c r="R13" s="383"/>
      <c r="S13" s="593"/>
      <c r="T13" s="594"/>
      <c r="U13" s="383"/>
      <c r="V13" s="599"/>
      <c r="W13" s="600"/>
      <c r="X13" s="383"/>
      <c r="Y13" s="601"/>
      <c r="Z13" s="602"/>
      <c r="AA13" s="438">
        <f t="shared" si="0"/>
        <v>0</v>
      </c>
      <c r="AB13" s="605">
        <f t="shared" si="1"/>
        <v>0</v>
      </c>
      <c r="AC13" s="355">
        <f t="shared" si="3"/>
        <v>0</v>
      </c>
      <c r="AD13" s="355">
        <f t="shared" si="2"/>
        <v>0</v>
      </c>
      <c r="AE13" s="355">
        <f t="shared" si="2"/>
        <v>0</v>
      </c>
    </row>
    <row r="14" spans="1:31" ht="15" customHeight="1" x14ac:dyDescent="0.25">
      <c r="A14" s="852" t="s">
        <v>665</v>
      </c>
      <c r="B14" s="853"/>
      <c r="C14" s="854"/>
      <c r="D14" s="69"/>
      <c r="E14" s="591" t="s">
        <v>750</v>
      </c>
      <c r="F14" s="462"/>
      <c r="G14" s="462"/>
      <c r="H14" s="592"/>
      <c r="I14" s="968" t="s">
        <v>761</v>
      </c>
      <c r="J14" s="888"/>
      <c r="K14" s="888"/>
      <c r="L14" s="888"/>
      <c r="M14" s="888"/>
      <c r="N14" s="888"/>
      <c r="O14" s="888"/>
      <c r="P14" s="904"/>
      <c r="Q14" s="502">
        <v>44.95</v>
      </c>
      <c r="R14" s="383"/>
      <c r="S14" s="593"/>
      <c r="T14" s="594"/>
      <c r="U14" s="383"/>
      <c r="V14" s="599"/>
      <c r="W14" s="600"/>
      <c r="X14" s="383"/>
      <c r="Y14" s="601"/>
      <c r="Z14" s="602"/>
      <c r="AA14" s="438">
        <f t="shared" si="0"/>
        <v>0</v>
      </c>
      <c r="AB14" s="605">
        <f t="shared" si="1"/>
        <v>0</v>
      </c>
      <c r="AC14" s="355">
        <f t="shared" si="3"/>
        <v>0</v>
      </c>
      <c r="AD14" s="355">
        <f t="shared" si="2"/>
        <v>0</v>
      </c>
      <c r="AE14" s="355">
        <f t="shared" si="2"/>
        <v>0</v>
      </c>
    </row>
    <row r="15" spans="1:31" ht="15" customHeight="1" x14ac:dyDescent="0.25">
      <c r="A15" s="855"/>
      <c r="B15" s="856"/>
      <c r="C15" s="857"/>
      <c r="D15" s="69"/>
      <c r="E15" s="1066" t="s">
        <v>176</v>
      </c>
      <c r="F15" s="891"/>
      <c r="G15" s="891"/>
      <c r="H15" s="892"/>
      <c r="I15" s="975" t="s">
        <v>762</v>
      </c>
      <c r="J15" s="891"/>
      <c r="K15" s="891"/>
      <c r="L15" s="891"/>
      <c r="M15" s="891"/>
      <c r="N15" s="891"/>
      <c r="O15" s="891"/>
      <c r="P15" s="912"/>
      <c r="Q15" s="502">
        <v>19.25</v>
      </c>
      <c r="R15" s="383"/>
      <c r="S15" s="593"/>
      <c r="T15" s="594"/>
      <c r="U15" s="383"/>
      <c r="V15" s="599"/>
      <c r="W15" s="600"/>
      <c r="X15" s="383"/>
      <c r="Y15" s="601"/>
      <c r="Z15" s="602"/>
      <c r="AA15" s="438">
        <f t="shared" si="0"/>
        <v>0</v>
      </c>
      <c r="AB15" s="605">
        <f t="shared" si="1"/>
        <v>0</v>
      </c>
      <c r="AC15" s="355">
        <f t="shared" si="3"/>
        <v>0</v>
      </c>
      <c r="AD15" s="355">
        <f t="shared" si="2"/>
        <v>0</v>
      </c>
      <c r="AE15" s="355">
        <f t="shared" si="2"/>
        <v>0</v>
      </c>
    </row>
    <row r="16" spans="1:31" ht="15" customHeight="1" x14ac:dyDescent="0.25">
      <c r="A16" s="852" t="s">
        <v>865</v>
      </c>
      <c r="B16" s="853"/>
      <c r="C16" s="854"/>
      <c r="D16" s="69"/>
      <c r="E16" s="1071" t="s">
        <v>160</v>
      </c>
      <c r="F16" s="956"/>
      <c r="G16" s="956"/>
      <c r="H16" s="956"/>
      <c r="I16" s="572"/>
      <c r="J16" s="572"/>
      <c r="K16" s="572"/>
      <c r="L16" s="572"/>
      <c r="M16" s="572"/>
      <c r="N16" s="572"/>
      <c r="O16" s="572"/>
      <c r="P16" s="455"/>
      <c r="Q16" s="590"/>
      <c r="R16" s="251">
        <f>IF(SUM(R17:R24)&gt;0,9999,0)</f>
        <v>0</v>
      </c>
      <c r="S16" s="595"/>
      <c r="T16" s="572"/>
      <c r="U16" s="251">
        <f>IF(SUM(U17:U24)&gt;0,9999,0)</f>
        <v>0</v>
      </c>
      <c r="V16" s="595"/>
      <c r="W16" s="572"/>
      <c r="X16" s="251">
        <f>IF(SUM(X17:X24)&gt;0,9999,0)</f>
        <v>0</v>
      </c>
      <c r="Y16" s="595"/>
      <c r="Z16" s="572"/>
      <c r="AA16" s="278">
        <f>IF(SUM(AA17:AA24)&gt;0,9999,0)</f>
        <v>0</v>
      </c>
      <c r="AB16" s="606"/>
      <c r="AC16" s="356"/>
      <c r="AD16" s="356"/>
      <c r="AE16" s="356"/>
    </row>
    <row r="17" spans="1:51" ht="15" customHeight="1" x14ac:dyDescent="0.25">
      <c r="A17" s="855"/>
      <c r="B17" s="856"/>
      <c r="C17" s="857"/>
      <c r="D17" s="69"/>
      <c r="E17" s="1072" t="s">
        <v>765</v>
      </c>
      <c r="F17" s="894"/>
      <c r="G17" s="894"/>
      <c r="H17" s="895"/>
      <c r="I17" s="967"/>
      <c r="J17" s="894"/>
      <c r="K17" s="894"/>
      <c r="L17" s="894"/>
      <c r="M17" s="894"/>
      <c r="N17" s="894"/>
      <c r="O17" s="894"/>
      <c r="P17" s="1088"/>
      <c r="Q17" s="502">
        <v>53.45</v>
      </c>
      <c r="R17" s="383"/>
      <c r="S17" s="593"/>
      <c r="T17" s="594"/>
      <c r="U17" s="383"/>
      <c r="V17" s="599"/>
      <c r="W17" s="600"/>
      <c r="X17" s="383"/>
      <c r="Y17" s="601"/>
      <c r="Z17" s="602"/>
      <c r="AA17" s="438">
        <f t="shared" ref="AA17:AA24" si="4">SUM(R17,U17,X17)</f>
        <v>0</v>
      </c>
      <c r="AB17" s="605">
        <f t="shared" si="1"/>
        <v>0</v>
      </c>
      <c r="AC17" s="355">
        <f t="shared" ref="AC17:AE24" si="5">$AB17</f>
        <v>0</v>
      </c>
      <c r="AD17" s="355">
        <f t="shared" si="2"/>
        <v>0</v>
      </c>
      <c r="AE17" s="355">
        <f t="shared" si="2"/>
        <v>0</v>
      </c>
    </row>
    <row r="18" spans="1:51" ht="15" customHeight="1" x14ac:dyDescent="0.25">
      <c r="A18" s="852" t="s">
        <v>146</v>
      </c>
      <c r="B18" s="853"/>
      <c r="C18" s="854"/>
      <c r="D18" s="69"/>
      <c r="E18" s="1065" t="s">
        <v>766</v>
      </c>
      <c r="F18" s="888"/>
      <c r="G18" s="888"/>
      <c r="H18" s="889"/>
      <c r="I18" s="968"/>
      <c r="J18" s="888"/>
      <c r="K18" s="888"/>
      <c r="L18" s="888"/>
      <c r="M18" s="888"/>
      <c r="N18" s="888"/>
      <c r="O18" s="888"/>
      <c r="P18" s="904"/>
      <c r="Q18" s="502">
        <v>22.45</v>
      </c>
      <c r="R18" s="383"/>
      <c r="S18" s="593"/>
      <c r="T18" s="594"/>
      <c r="U18" s="383"/>
      <c r="V18" s="599"/>
      <c r="W18" s="600"/>
      <c r="X18" s="383"/>
      <c r="Y18" s="601"/>
      <c r="Z18" s="602"/>
      <c r="AA18" s="438">
        <f t="shared" si="4"/>
        <v>0</v>
      </c>
      <c r="AB18" s="605">
        <f t="shared" si="1"/>
        <v>0</v>
      </c>
      <c r="AC18" s="355">
        <f t="shared" si="5"/>
        <v>0</v>
      </c>
      <c r="AD18" s="355">
        <f t="shared" si="2"/>
        <v>0</v>
      </c>
      <c r="AE18" s="355">
        <f t="shared" si="2"/>
        <v>0</v>
      </c>
    </row>
    <row r="19" spans="1:51" ht="15" customHeight="1" x14ac:dyDescent="0.25">
      <c r="A19" s="855"/>
      <c r="B19" s="856"/>
      <c r="C19" s="857"/>
      <c r="D19" s="69"/>
      <c r="E19" s="1065" t="s">
        <v>771</v>
      </c>
      <c r="F19" s="888"/>
      <c r="G19" s="888"/>
      <c r="H19" s="889"/>
      <c r="I19" s="968"/>
      <c r="J19" s="888"/>
      <c r="K19" s="888"/>
      <c r="L19" s="888"/>
      <c r="M19" s="888"/>
      <c r="N19" s="888"/>
      <c r="O19" s="888"/>
      <c r="P19" s="904"/>
      <c r="Q19" s="502">
        <v>17.100000000000001</v>
      </c>
      <c r="R19" s="383"/>
      <c r="S19" s="593"/>
      <c r="T19" s="594"/>
      <c r="U19" s="383"/>
      <c r="V19" s="599"/>
      <c r="W19" s="600"/>
      <c r="X19" s="383"/>
      <c r="Y19" s="601"/>
      <c r="Z19" s="602"/>
      <c r="AA19" s="438">
        <f t="shared" si="4"/>
        <v>0</v>
      </c>
      <c r="AB19" s="605">
        <f t="shared" si="1"/>
        <v>0</v>
      </c>
      <c r="AC19" s="355">
        <f t="shared" si="5"/>
        <v>0</v>
      </c>
      <c r="AD19" s="355">
        <f t="shared" si="2"/>
        <v>0</v>
      </c>
      <c r="AE19" s="355">
        <f t="shared" si="2"/>
        <v>0</v>
      </c>
    </row>
    <row r="20" spans="1:51" ht="15" customHeight="1" x14ac:dyDescent="0.25">
      <c r="A20" s="852" t="s">
        <v>633</v>
      </c>
      <c r="B20" s="853"/>
      <c r="C20" s="854"/>
      <c r="D20" s="69"/>
      <c r="E20" s="1065" t="s">
        <v>769</v>
      </c>
      <c r="F20" s="888"/>
      <c r="G20" s="888"/>
      <c r="H20" s="889"/>
      <c r="I20" s="968"/>
      <c r="J20" s="888"/>
      <c r="K20" s="888"/>
      <c r="L20" s="888"/>
      <c r="M20" s="888"/>
      <c r="N20" s="888"/>
      <c r="O20" s="888"/>
      <c r="P20" s="904"/>
      <c r="Q20" s="502">
        <v>17.100000000000001</v>
      </c>
      <c r="R20" s="383"/>
      <c r="S20" s="593"/>
      <c r="T20" s="594"/>
      <c r="U20" s="383"/>
      <c r="V20" s="599"/>
      <c r="W20" s="600"/>
      <c r="X20" s="383"/>
      <c r="Y20" s="601"/>
      <c r="Z20" s="602"/>
      <c r="AA20" s="438">
        <f t="shared" si="4"/>
        <v>0</v>
      </c>
      <c r="AB20" s="605">
        <f t="shared" si="1"/>
        <v>0</v>
      </c>
      <c r="AC20" s="355">
        <f t="shared" si="5"/>
        <v>0</v>
      </c>
      <c r="AD20" s="355">
        <f t="shared" si="2"/>
        <v>0</v>
      </c>
      <c r="AE20" s="355">
        <f t="shared" si="2"/>
        <v>0</v>
      </c>
    </row>
    <row r="21" spans="1:51" ht="15" customHeight="1" x14ac:dyDescent="0.25">
      <c r="A21" s="855"/>
      <c r="B21" s="856"/>
      <c r="C21" s="857"/>
      <c r="D21" s="69"/>
      <c r="E21" s="1065" t="s">
        <v>770</v>
      </c>
      <c r="F21" s="888"/>
      <c r="G21" s="888"/>
      <c r="H21" s="889"/>
      <c r="I21" s="968"/>
      <c r="J21" s="888"/>
      <c r="K21" s="888"/>
      <c r="L21" s="888"/>
      <c r="M21" s="888"/>
      <c r="N21" s="888"/>
      <c r="O21" s="888"/>
      <c r="P21" s="904"/>
      <c r="Q21" s="502">
        <v>17.100000000000001</v>
      </c>
      <c r="R21" s="383"/>
      <c r="S21" s="593"/>
      <c r="T21" s="594"/>
      <c r="U21" s="383"/>
      <c r="V21" s="599"/>
      <c r="W21" s="600"/>
      <c r="X21" s="383"/>
      <c r="Y21" s="601"/>
      <c r="Z21" s="602"/>
      <c r="AA21" s="438">
        <f t="shared" si="4"/>
        <v>0</v>
      </c>
      <c r="AB21" s="605">
        <f t="shared" si="1"/>
        <v>0</v>
      </c>
      <c r="AC21" s="355">
        <f t="shared" si="5"/>
        <v>0</v>
      </c>
      <c r="AD21" s="355">
        <f t="shared" si="2"/>
        <v>0</v>
      </c>
      <c r="AE21" s="355">
        <f t="shared" si="2"/>
        <v>0</v>
      </c>
    </row>
    <row r="22" spans="1:51" ht="15" customHeight="1" x14ac:dyDescent="0.25">
      <c r="A22" s="877" t="s">
        <v>901</v>
      </c>
      <c r="B22" s="878"/>
      <c r="C22" s="879"/>
      <c r="D22" s="69"/>
      <c r="E22" s="1098" t="s">
        <v>767</v>
      </c>
      <c r="F22" s="977"/>
      <c r="G22" s="977"/>
      <c r="H22" s="977"/>
      <c r="I22" s="968" t="s">
        <v>768</v>
      </c>
      <c r="J22" s="888"/>
      <c r="K22" s="888"/>
      <c r="L22" s="888"/>
      <c r="M22" s="888"/>
      <c r="N22" s="888"/>
      <c r="O22" s="888"/>
      <c r="P22" s="904"/>
      <c r="Q22" s="502">
        <v>8.0500000000000007</v>
      </c>
      <c r="R22" s="383"/>
      <c r="S22" s="593"/>
      <c r="T22" s="594"/>
      <c r="U22" s="383"/>
      <c r="V22" s="599"/>
      <c r="W22" s="600"/>
      <c r="X22" s="383"/>
      <c r="Y22" s="601"/>
      <c r="Z22" s="602"/>
      <c r="AA22" s="438">
        <f t="shared" si="4"/>
        <v>0</v>
      </c>
      <c r="AB22" s="605">
        <f t="shared" si="1"/>
        <v>0</v>
      </c>
      <c r="AC22" s="355">
        <f t="shared" si="5"/>
        <v>0</v>
      </c>
      <c r="AD22" s="355">
        <f t="shared" si="5"/>
        <v>0</v>
      </c>
      <c r="AE22" s="355">
        <f t="shared" si="5"/>
        <v>0</v>
      </c>
    </row>
    <row r="23" spans="1:51" ht="15" customHeight="1" x14ac:dyDescent="0.25">
      <c r="A23" s="880"/>
      <c r="B23" s="881"/>
      <c r="C23" s="882"/>
      <c r="D23" s="69"/>
      <c r="E23" s="1065" t="s">
        <v>763</v>
      </c>
      <c r="F23" s="888"/>
      <c r="G23" s="888"/>
      <c r="H23" s="889"/>
      <c r="I23" s="968" t="s">
        <v>764</v>
      </c>
      <c r="J23" s="888"/>
      <c r="K23" s="888"/>
      <c r="L23" s="888"/>
      <c r="M23" s="888"/>
      <c r="N23" s="888"/>
      <c r="O23" s="888"/>
      <c r="P23" s="904"/>
      <c r="Q23" s="502">
        <v>8.5500000000000007</v>
      </c>
      <c r="R23" s="383"/>
      <c r="S23" s="593"/>
      <c r="T23" s="594"/>
      <c r="U23" s="383"/>
      <c r="V23" s="599"/>
      <c r="W23" s="600"/>
      <c r="X23" s="383"/>
      <c r="Y23" s="601"/>
      <c r="Z23" s="602"/>
      <c r="AA23" s="438">
        <f t="shared" si="4"/>
        <v>0</v>
      </c>
      <c r="AB23" s="605">
        <f t="shared" si="1"/>
        <v>0</v>
      </c>
      <c r="AC23" s="355">
        <f t="shared" si="5"/>
        <v>0</v>
      </c>
      <c r="AD23" s="355">
        <f t="shared" si="5"/>
        <v>0</v>
      </c>
      <c r="AE23" s="355">
        <f t="shared" si="5"/>
        <v>0</v>
      </c>
    </row>
    <row r="24" spans="1:51" ht="15" customHeight="1" x14ac:dyDescent="0.25">
      <c r="A24" s="852" t="s">
        <v>666</v>
      </c>
      <c r="B24" s="853"/>
      <c r="C24" s="854"/>
      <c r="D24" s="69"/>
      <c r="E24" s="1066" t="s">
        <v>176</v>
      </c>
      <c r="F24" s="891"/>
      <c r="G24" s="891"/>
      <c r="H24" s="892"/>
      <c r="I24" s="975" t="s">
        <v>762</v>
      </c>
      <c r="J24" s="891"/>
      <c r="K24" s="891"/>
      <c r="L24" s="891"/>
      <c r="M24" s="891"/>
      <c r="N24" s="891"/>
      <c r="O24" s="891"/>
      <c r="P24" s="912"/>
      <c r="Q24" s="505">
        <v>19.25</v>
      </c>
      <c r="R24" s="385"/>
      <c r="S24" s="596"/>
      <c r="T24" s="597"/>
      <c r="U24" s="385"/>
      <c r="V24" s="598"/>
      <c r="W24" s="608"/>
      <c r="X24" s="385"/>
      <c r="Y24" s="603"/>
      <c r="Z24" s="604"/>
      <c r="AA24" s="439">
        <f t="shared" si="4"/>
        <v>0</v>
      </c>
      <c r="AB24" s="607">
        <f t="shared" si="1"/>
        <v>0</v>
      </c>
      <c r="AC24" s="359">
        <f t="shared" si="5"/>
        <v>0</v>
      </c>
      <c r="AD24" s="359">
        <f t="shared" si="5"/>
        <v>0</v>
      </c>
      <c r="AE24" s="359">
        <f t="shared" si="5"/>
        <v>0</v>
      </c>
    </row>
    <row r="25" spans="1:51" ht="15" customHeight="1" x14ac:dyDescent="0.25">
      <c r="A25" s="855"/>
      <c r="B25" s="856"/>
      <c r="C25" s="857"/>
      <c r="D25" s="69"/>
      <c r="E25" s="70"/>
      <c r="F25" s="70"/>
      <c r="G25" s="70"/>
      <c r="H25" s="70"/>
      <c r="I25" s="70"/>
      <c r="J25" s="70"/>
      <c r="K25" s="70"/>
      <c r="L25" s="70"/>
      <c r="M25" s="70"/>
      <c r="N25" s="70"/>
      <c r="O25" s="70"/>
      <c r="P25" s="70"/>
      <c r="Q25" s="94"/>
      <c r="R25" s="82"/>
      <c r="S25" s="214"/>
      <c r="T25" s="94"/>
      <c r="U25" s="82"/>
      <c r="V25" s="214"/>
      <c r="W25" s="94"/>
      <c r="X25" s="82"/>
      <c r="Y25" s="214"/>
      <c r="Z25" s="94"/>
      <c r="AA25" s="82"/>
      <c r="AB25" s="94"/>
      <c r="AC25" s="360"/>
      <c r="AD25" s="360"/>
      <c r="AE25" s="360"/>
    </row>
    <row r="26" spans="1:51" ht="15" customHeight="1" x14ac:dyDescent="0.25">
      <c r="A26" s="852" t="s">
        <v>667</v>
      </c>
      <c r="B26" s="853"/>
      <c r="C26" s="854"/>
      <c r="D26" s="69"/>
      <c r="E26" s="474" t="s">
        <v>197</v>
      </c>
      <c r="F26" s="474"/>
      <c r="G26" s="474"/>
      <c r="H26" s="474"/>
      <c r="I26" s="474"/>
      <c r="J26" s="474"/>
      <c r="K26" s="474"/>
      <c r="L26" s="474"/>
      <c r="M26" s="474"/>
      <c r="N26" s="474"/>
      <c r="O26" s="474"/>
      <c r="P26" s="474"/>
      <c r="Q26" s="581"/>
      <c r="R26" s="582"/>
      <c r="S26" s="583"/>
      <c r="T26" s="581"/>
      <c r="U26" s="582"/>
      <c r="V26" s="583"/>
      <c r="W26" s="581"/>
      <c r="X26" s="582"/>
      <c r="Y26" s="583"/>
      <c r="Z26" s="581"/>
      <c r="AA26" s="121"/>
      <c r="AB26" s="127"/>
      <c r="AC26" s="360"/>
      <c r="AD26" s="360"/>
      <c r="AE26" s="360"/>
    </row>
    <row r="27" spans="1:51" ht="15" customHeight="1" x14ac:dyDescent="0.25">
      <c r="A27" s="855"/>
      <c r="B27" s="856"/>
      <c r="C27" s="857"/>
      <c r="D27" s="69"/>
      <c r="E27" s="584"/>
      <c r="F27" s="584"/>
      <c r="G27" s="584"/>
      <c r="H27" s="584"/>
      <c r="I27" s="584"/>
      <c r="J27" s="584"/>
      <c r="K27" s="584"/>
      <c r="L27" s="584"/>
      <c r="M27" s="584"/>
      <c r="N27" s="584"/>
      <c r="O27" s="584"/>
      <c r="P27" s="584"/>
      <c r="Q27" s="584"/>
      <c r="R27" s="584"/>
      <c r="S27" s="585"/>
      <c r="T27" s="584"/>
      <c r="U27" s="584"/>
      <c r="V27" s="585"/>
      <c r="W27" s="584"/>
      <c r="X27" s="584"/>
      <c r="Y27" s="585"/>
      <c r="Z27" s="584"/>
      <c r="AA27" s="122"/>
      <c r="AB27" s="122"/>
      <c r="AC27" s="360"/>
      <c r="AD27" s="360"/>
      <c r="AE27" s="360"/>
    </row>
    <row r="28" spans="1:51" ht="15" customHeight="1" x14ac:dyDescent="0.25">
      <c r="A28" s="943" t="s">
        <v>668</v>
      </c>
      <c r="B28" s="944"/>
      <c r="C28" s="945"/>
      <c r="D28" s="69"/>
      <c r="E28" s="584" t="s">
        <v>232</v>
      </c>
      <c r="F28" s="584"/>
      <c r="G28" s="584"/>
      <c r="H28" s="584"/>
      <c r="I28" s="584"/>
      <c r="J28" s="584"/>
      <c r="K28" s="584"/>
      <c r="L28" s="584"/>
      <c r="M28" s="584"/>
      <c r="N28" s="584"/>
      <c r="O28" s="584"/>
      <c r="P28" s="584"/>
      <c r="Q28" s="584"/>
      <c r="R28" s="584"/>
      <c r="S28" s="585"/>
      <c r="T28" s="584"/>
      <c r="U28" s="584"/>
      <c r="V28" s="585"/>
      <c r="W28" s="584"/>
      <c r="X28" s="584"/>
      <c r="Y28" s="585"/>
      <c r="Z28" s="584"/>
      <c r="AA28" s="122"/>
      <c r="AB28" s="122"/>
      <c r="AC28" s="360"/>
      <c r="AD28" s="360"/>
      <c r="AE28" s="360"/>
    </row>
    <row r="29" spans="1:51" ht="15" customHeight="1" x14ac:dyDescent="0.25">
      <c r="A29" s="946"/>
      <c r="B29" s="947"/>
      <c r="C29" s="948"/>
      <c r="D29" s="69"/>
      <c r="E29" s="584" t="s">
        <v>231</v>
      </c>
      <c r="F29" s="584"/>
      <c r="G29" s="584"/>
      <c r="H29" s="584"/>
      <c r="I29" s="584"/>
      <c r="J29" s="584"/>
      <c r="K29" s="584"/>
      <c r="L29" s="584"/>
      <c r="M29" s="584"/>
      <c r="N29" s="584"/>
      <c r="O29" s="584"/>
      <c r="P29" s="584"/>
      <c r="Q29" s="584"/>
      <c r="R29" s="584"/>
      <c r="S29" s="585"/>
      <c r="T29" s="584"/>
      <c r="U29" s="584"/>
      <c r="V29" s="585"/>
      <c r="W29" s="584"/>
      <c r="X29" s="584"/>
      <c r="Y29" s="585"/>
      <c r="Z29" s="584"/>
      <c r="AA29" s="122"/>
      <c r="AB29" s="122"/>
      <c r="AC29" s="360"/>
      <c r="AD29" s="360"/>
      <c r="AE29" s="360"/>
    </row>
    <row r="30" spans="1:51" ht="15" customHeight="1" x14ac:dyDescent="0.25">
      <c r="A30" s="852" t="s">
        <v>669</v>
      </c>
      <c r="B30" s="853"/>
      <c r="C30" s="854"/>
      <c r="D30" s="69"/>
      <c r="E30" s="584" t="s">
        <v>233</v>
      </c>
      <c r="F30" s="584"/>
      <c r="G30" s="584"/>
      <c r="H30" s="584"/>
      <c r="I30" s="584"/>
      <c r="J30" s="584"/>
      <c r="K30" s="584"/>
      <c r="L30" s="584"/>
      <c r="M30" s="584"/>
      <c r="N30" s="584"/>
      <c r="O30" s="584"/>
      <c r="P30" s="584"/>
      <c r="Q30" s="584"/>
      <c r="R30" s="584"/>
      <c r="S30" s="585"/>
      <c r="T30" s="584"/>
      <c r="U30" s="584"/>
      <c r="V30" s="585"/>
      <c r="W30" s="584"/>
      <c r="X30" s="584"/>
      <c r="Y30" s="585"/>
      <c r="Z30" s="584"/>
      <c r="AA30" s="122"/>
      <c r="AB30" s="122"/>
      <c r="AC30" s="360"/>
      <c r="AD30" s="360"/>
      <c r="AE30" s="360"/>
    </row>
    <row r="31" spans="1:51" ht="15" customHeight="1" x14ac:dyDescent="0.25">
      <c r="A31" s="855"/>
      <c r="B31" s="856"/>
      <c r="C31" s="857"/>
      <c r="D31" s="69"/>
      <c r="E31" s="584"/>
      <c r="F31" s="584"/>
      <c r="G31" s="584"/>
      <c r="H31" s="584"/>
      <c r="I31" s="584"/>
      <c r="J31" s="584"/>
      <c r="K31" s="584"/>
      <c r="L31" s="584"/>
      <c r="M31" s="584"/>
      <c r="N31" s="584"/>
      <c r="O31" s="584"/>
      <c r="P31" s="584"/>
      <c r="Q31" s="584"/>
      <c r="R31" s="584"/>
      <c r="S31" s="585"/>
      <c r="T31" s="584"/>
      <c r="U31" s="584"/>
      <c r="V31" s="585"/>
      <c r="W31" s="584"/>
      <c r="X31" s="584"/>
      <c r="Y31" s="585"/>
      <c r="Z31" s="584"/>
      <c r="AA31" s="122"/>
      <c r="AB31" s="122"/>
      <c r="AC31" s="362"/>
      <c r="AD31" s="362"/>
      <c r="AE31" s="362"/>
      <c r="AF31" s="118"/>
      <c r="AG31" s="118"/>
      <c r="AH31" s="118"/>
      <c r="AI31" s="118"/>
      <c r="AJ31" s="118"/>
      <c r="AK31" s="118"/>
      <c r="AL31" s="118"/>
      <c r="AM31" s="118"/>
      <c r="AN31" s="118"/>
      <c r="AO31" s="118"/>
      <c r="AP31" s="118"/>
      <c r="AQ31" s="118"/>
      <c r="AR31" s="118"/>
      <c r="AS31" s="118"/>
      <c r="AT31" s="118"/>
      <c r="AU31" s="118"/>
      <c r="AV31" s="118"/>
      <c r="AW31" s="118"/>
      <c r="AX31" s="118"/>
      <c r="AY31" s="118"/>
    </row>
    <row r="32" spans="1:51" ht="15" customHeight="1" x14ac:dyDescent="0.25">
      <c r="A32" s="845" t="s">
        <v>862</v>
      </c>
      <c r="B32" s="846"/>
      <c r="C32" s="847"/>
      <c r="D32" s="69"/>
      <c r="E32" s="473" t="s">
        <v>198</v>
      </c>
      <c r="F32" s="584"/>
      <c r="G32" s="584"/>
      <c r="H32" s="584"/>
      <c r="I32" s="584"/>
      <c r="J32" s="584"/>
      <c r="K32" s="584"/>
      <c r="L32" s="584"/>
      <c r="M32" s="584"/>
      <c r="N32" s="584"/>
      <c r="O32" s="584"/>
      <c r="P32" s="584"/>
      <c r="Q32" s="584"/>
      <c r="R32" s="584"/>
      <c r="S32" s="585"/>
      <c r="T32" s="584"/>
      <c r="U32" s="584"/>
      <c r="V32" s="585"/>
      <c r="W32" s="584"/>
      <c r="X32" s="584"/>
      <c r="Y32" s="585"/>
      <c r="Z32" s="584"/>
      <c r="AA32" s="122"/>
      <c r="AB32" s="122"/>
      <c r="AC32" s="362"/>
      <c r="AD32" s="362"/>
      <c r="AE32" s="362"/>
      <c r="AF32" s="118"/>
      <c r="AG32" s="118"/>
      <c r="AH32" s="118"/>
      <c r="AI32" s="118"/>
      <c r="AJ32" s="118"/>
      <c r="AK32" s="118"/>
      <c r="AL32" s="118"/>
      <c r="AM32" s="118"/>
      <c r="AN32" s="118"/>
      <c r="AO32" s="118"/>
      <c r="AP32" s="118"/>
      <c r="AQ32" s="118"/>
      <c r="AR32" s="118"/>
      <c r="AS32" s="118"/>
      <c r="AT32" s="118"/>
      <c r="AU32" s="118"/>
      <c r="AV32" s="118"/>
      <c r="AW32" s="118"/>
      <c r="AX32" s="118"/>
      <c r="AY32" s="118"/>
    </row>
    <row r="33" spans="1:51" ht="15" customHeight="1" x14ac:dyDescent="0.25">
      <c r="A33" s="848"/>
      <c r="B33" s="849"/>
      <c r="C33" s="850"/>
      <c r="D33" s="69"/>
      <c r="E33" s="876" t="s">
        <v>199</v>
      </c>
      <c r="F33" s="876"/>
      <c r="G33" s="876"/>
      <c r="H33" s="876"/>
      <c r="I33" s="876"/>
      <c r="J33" s="876"/>
      <c r="K33" s="876"/>
      <c r="L33" s="876"/>
      <c r="M33" s="876"/>
      <c r="N33" s="876"/>
      <c r="O33" s="876"/>
      <c r="P33" s="876"/>
      <c r="Q33" s="876"/>
      <c r="R33" s="876"/>
      <c r="S33" s="876"/>
      <c r="T33" s="876"/>
      <c r="U33" s="876"/>
      <c r="V33" s="876"/>
      <c r="W33" s="876"/>
      <c r="X33" s="876"/>
      <c r="Y33" s="876"/>
      <c r="Z33" s="584"/>
      <c r="AA33" s="122"/>
      <c r="AB33" s="122"/>
      <c r="AC33" s="362"/>
      <c r="AD33" s="362"/>
      <c r="AE33" s="362"/>
      <c r="AF33" s="118"/>
      <c r="AG33" s="118"/>
      <c r="AH33" s="118"/>
      <c r="AI33" s="118"/>
      <c r="AJ33" s="118"/>
      <c r="AK33" s="118"/>
      <c r="AL33" s="118"/>
      <c r="AM33" s="118"/>
      <c r="AN33" s="118"/>
      <c r="AO33" s="118"/>
      <c r="AP33" s="118"/>
      <c r="AQ33" s="118"/>
      <c r="AR33" s="118"/>
      <c r="AS33" s="118"/>
      <c r="AT33" s="118"/>
      <c r="AU33" s="118"/>
      <c r="AV33" s="118"/>
      <c r="AW33" s="118"/>
      <c r="AX33" s="118"/>
      <c r="AY33" s="118"/>
    </row>
    <row r="34" spans="1:51" ht="15" customHeight="1" x14ac:dyDescent="0.25">
      <c r="A34" s="852" t="s">
        <v>12</v>
      </c>
      <c r="B34" s="853"/>
      <c r="C34" s="854"/>
      <c r="D34" s="69"/>
      <c r="E34" s="876"/>
      <c r="F34" s="876"/>
      <c r="G34" s="876"/>
      <c r="H34" s="876"/>
      <c r="I34" s="876"/>
      <c r="J34" s="876"/>
      <c r="K34" s="876"/>
      <c r="L34" s="876"/>
      <c r="M34" s="876"/>
      <c r="N34" s="876"/>
      <c r="O34" s="876"/>
      <c r="P34" s="876"/>
      <c r="Q34" s="876"/>
      <c r="R34" s="876"/>
      <c r="S34" s="876"/>
      <c r="T34" s="876"/>
      <c r="U34" s="876"/>
      <c r="V34" s="876"/>
      <c r="W34" s="876"/>
      <c r="X34" s="876"/>
      <c r="Y34" s="876"/>
      <c r="Z34" s="473"/>
      <c r="AA34" s="117"/>
      <c r="AB34" s="117"/>
      <c r="AC34" s="362"/>
      <c r="AD34" s="362"/>
      <c r="AE34" s="362"/>
      <c r="AF34" s="118"/>
      <c r="AG34" s="118"/>
      <c r="AH34" s="118"/>
      <c r="AI34" s="118"/>
      <c r="AJ34" s="118"/>
      <c r="AK34" s="118"/>
      <c r="AL34" s="118"/>
      <c r="AM34" s="118"/>
      <c r="AN34" s="118"/>
      <c r="AO34" s="118"/>
      <c r="AP34" s="118"/>
      <c r="AQ34" s="118"/>
      <c r="AR34" s="118"/>
      <c r="AS34" s="118"/>
      <c r="AT34" s="118"/>
      <c r="AU34" s="118"/>
      <c r="AV34" s="118"/>
      <c r="AW34" s="118"/>
      <c r="AX34" s="118"/>
      <c r="AY34" s="118"/>
    </row>
    <row r="35" spans="1:51" ht="15" customHeight="1" x14ac:dyDescent="0.25">
      <c r="A35" s="855"/>
      <c r="B35" s="856"/>
      <c r="C35" s="857"/>
      <c r="D35" s="69"/>
      <c r="E35" s="876"/>
      <c r="F35" s="876"/>
      <c r="G35" s="876"/>
      <c r="H35" s="876"/>
      <c r="I35" s="876"/>
      <c r="J35" s="876"/>
      <c r="K35" s="876"/>
      <c r="L35" s="876"/>
      <c r="M35" s="876"/>
      <c r="N35" s="876"/>
      <c r="O35" s="876"/>
      <c r="P35" s="876"/>
      <c r="Q35" s="876"/>
      <c r="R35" s="876"/>
      <c r="S35" s="876"/>
      <c r="T35" s="876"/>
      <c r="U35" s="876"/>
      <c r="V35" s="876"/>
      <c r="W35" s="876"/>
      <c r="X35" s="876"/>
      <c r="Y35" s="876"/>
      <c r="Z35" s="584"/>
      <c r="AA35" s="122"/>
      <c r="AB35" s="122"/>
      <c r="AC35" s="362"/>
      <c r="AD35" s="362"/>
      <c r="AE35" s="362"/>
      <c r="AF35" s="118"/>
      <c r="AG35" s="118"/>
      <c r="AH35" s="118"/>
      <c r="AI35" s="118"/>
      <c r="AJ35" s="118"/>
      <c r="AK35" s="118"/>
      <c r="AL35" s="118"/>
      <c r="AM35" s="118"/>
      <c r="AN35" s="118"/>
      <c r="AO35" s="118"/>
      <c r="AP35" s="118"/>
      <c r="AQ35" s="118"/>
      <c r="AR35" s="118"/>
      <c r="AS35" s="118"/>
      <c r="AT35" s="118"/>
      <c r="AU35" s="118"/>
      <c r="AV35" s="118"/>
      <c r="AW35" s="118"/>
      <c r="AX35" s="118"/>
      <c r="AY35" s="118"/>
    </row>
    <row r="36" spans="1:51" ht="15" customHeight="1" x14ac:dyDescent="0.25">
      <c r="A36" s="852" t="s">
        <v>15</v>
      </c>
      <c r="B36" s="853"/>
      <c r="C36" s="854"/>
      <c r="D36" s="69"/>
      <c r="E36" s="876"/>
      <c r="F36" s="876"/>
      <c r="G36" s="876"/>
      <c r="H36" s="876"/>
      <c r="I36" s="876"/>
      <c r="J36" s="876"/>
      <c r="K36" s="876"/>
      <c r="L36" s="876"/>
      <c r="M36" s="876"/>
      <c r="N36" s="876"/>
      <c r="O36" s="876"/>
      <c r="P36" s="876"/>
      <c r="Q36" s="876"/>
      <c r="R36" s="876"/>
      <c r="S36" s="876"/>
      <c r="T36" s="876"/>
      <c r="U36" s="876"/>
      <c r="V36" s="876"/>
      <c r="W36" s="876"/>
      <c r="X36" s="876"/>
      <c r="Y36" s="876"/>
      <c r="Z36" s="584"/>
      <c r="AA36" s="122"/>
      <c r="AB36" s="122"/>
      <c r="AC36" s="362"/>
      <c r="AD36" s="362"/>
      <c r="AE36" s="362"/>
      <c r="AF36" s="118"/>
      <c r="AG36" s="118"/>
      <c r="AH36" s="118"/>
      <c r="AI36" s="118"/>
      <c r="AJ36" s="118"/>
      <c r="AK36" s="118"/>
      <c r="AL36" s="118"/>
      <c r="AM36" s="118"/>
      <c r="AN36" s="118"/>
      <c r="AO36" s="118"/>
      <c r="AP36" s="118"/>
      <c r="AQ36" s="118"/>
      <c r="AR36" s="118"/>
      <c r="AS36" s="118"/>
      <c r="AT36" s="118"/>
      <c r="AU36" s="118"/>
      <c r="AV36" s="118"/>
      <c r="AW36" s="118"/>
      <c r="AX36" s="118"/>
      <c r="AY36" s="118"/>
    </row>
    <row r="37" spans="1:51" ht="15" customHeight="1" x14ac:dyDescent="0.25">
      <c r="A37" s="855"/>
      <c r="B37" s="856"/>
      <c r="C37" s="857"/>
      <c r="D37" s="69"/>
      <c r="E37" s="876"/>
      <c r="F37" s="876"/>
      <c r="G37" s="876"/>
      <c r="H37" s="876"/>
      <c r="I37" s="876"/>
      <c r="J37" s="876"/>
      <c r="K37" s="876"/>
      <c r="L37" s="876"/>
      <c r="M37" s="876"/>
      <c r="N37" s="876"/>
      <c r="O37" s="876"/>
      <c r="P37" s="876"/>
      <c r="Q37" s="876"/>
      <c r="R37" s="876"/>
      <c r="S37" s="876"/>
      <c r="T37" s="876"/>
      <c r="U37" s="876"/>
      <c r="V37" s="876"/>
      <c r="W37" s="876"/>
      <c r="X37" s="876"/>
      <c r="Y37" s="876"/>
      <c r="Z37" s="584"/>
      <c r="AA37" s="122"/>
      <c r="AB37" s="122"/>
      <c r="AC37" s="362"/>
      <c r="AD37" s="362"/>
      <c r="AE37" s="362"/>
      <c r="AF37" s="118"/>
      <c r="AG37" s="118"/>
      <c r="AH37" s="118"/>
      <c r="AI37" s="118"/>
      <c r="AJ37" s="118"/>
      <c r="AK37" s="118"/>
      <c r="AL37" s="118"/>
      <c r="AM37" s="118"/>
      <c r="AN37" s="118"/>
      <c r="AO37" s="118"/>
      <c r="AP37" s="118"/>
      <c r="AQ37" s="118"/>
      <c r="AR37" s="118"/>
      <c r="AS37" s="118"/>
      <c r="AT37" s="118"/>
      <c r="AU37" s="118"/>
      <c r="AV37" s="118"/>
      <c r="AW37" s="118"/>
      <c r="AX37" s="118"/>
      <c r="AY37" s="118"/>
    </row>
    <row r="38" spans="1:51" ht="15" customHeight="1" x14ac:dyDescent="0.25">
      <c r="A38" s="852" t="s">
        <v>17</v>
      </c>
      <c r="B38" s="853"/>
      <c r="C38" s="854"/>
      <c r="D38" s="69"/>
      <c r="E38" s="584" t="s">
        <v>244</v>
      </c>
      <c r="F38" s="584"/>
      <c r="G38" s="584"/>
      <c r="H38" s="584"/>
      <c r="I38" s="584"/>
      <c r="J38" s="584"/>
      <c r="K38" s="584"/>
      <c r="L38" s="584"/>
      <c r="M38" s="584"/>
      <c r="N38" s="584"/>
      <c r="O38" s="584"/>
      <c r="P38" s="584"/>
      <c r="Q38" s="584"/>
      <c r="R38" s="584"/>
      <c r="S38" s="585"/>
      <c r="T38" s="584"/>
      <c r="U38" s="584"/>
      <c r="V38" s="585"/>
      <c r="W38" s="584"/>
      <c r="X38" s="584"/>
      <c r="Y38" s="585"/>
      <c r="Z38" s="584"/>
      <c r="AA38" s="122"/>
      <c r="AB38" s="122"/>
      <c r="AC38" s="362"/>
      <c r="AD38" s="362"/>
      <c r="AE38" s="362"/>
      <c r="AF38" s="118"/>
      <c r="AG38" s="118"/>
      <c r="AH38" s="118"/>
      <c r="AI38" s="118"/>
      <c r="AJ38" s="118"/>
      <c r="AK38" s="118"/>
      <c r="AL38" s="118"/>
      <c r="AM38" s="118"/>
      <c r="AN38" s="118"/>
      <c r="AO38" s="118"/>
      <c r="AP38" s="118"/>
      <c r="AQ38" s="118"/>
      <c r="AR38" s="118"/>
      <c r="AS38" s="118"/>
      <c r="AT38" s="118"/>
      <c r="AU38" s="118"/>
      <c r="AV38" s="118"/>
      <c r="AW38" s="118"/>
      <c r="AX38" s="118"/>
      <c r="AY38" s="118"/>
    </row>
    <row r="39" spans="1:51" ht="15" customHeight="1" x14ac:dyDescent="0.25">
      <c r="A39" s="855"/>
      <c r="B39" s="856"/>
      <c r="C39" s="857"/>
      <c r="D39" s="69"/>
      <c r="E39" s="584" t="s">
        <v>200</v>
      </c>
      <c r="F39" s="584"/>
      <c r="G39" s="584"/>
      <c r="H39" s="584"/>
      <c r="I39" s="584"/>
      <c r="J39" s="584"/>
      <c r="K39" s="584"/>
      <c r="L39" s="584"/>
      <c r="M39" s="584"/>
      <c r="N39" s="584"/>
      <c r="O39" s="584"/>
      <c r="P39" s="584"/>
      <c r="Q39" s="584"/>
      <c r="R39" s="584"/>
      <c r="S39" s="585"/>
      <c r="T39" s="584"/>
      <c r="U39" s="584"/>
      <c r="V39" s="585"/>
      <c r="W39" s="584"/>
      <c r="X39" s="584"/>
      <c r="Y39" s="585"/>
      <c r="Z39" s="584"/>
      <c r="AA39" s="122"/>
      <c r="AB39" s="122"/>
      <c r="AC39" s="362"/>
      <c r="AD39" s="362"/>
      <c r="AE39" s="362"/>
      <c r="AF39" s="118"/>
      <c r="AG39" s="118"/>
      <c r="AH39" s="118"/>
      <c r="AI39" s="118"/>
      <c r="AJ39" s="118"/>
      <c r="AK39" s="118"/>
      <c r="AL39" s="118"/>
      <c r="AM39" s="118"/>
      <c r="AN39" s="118"/>
      <c r="AO39" s="118"/>
      <c r="AP39" s="118"/>
      <c r="AQ39" s="118"/>
      <c r="AR39" s="118"/>
      <c r="AS39" s="118"/>
      <c r="AT39" s="118"/>
      <c r="AU39" s="118"/>
      <c r="AV39" s="118"/>
      <c r="AW39" s="118"/>
      <c r="AX39" s="118"/>
      <c r="AY39" s="118"/>
    </row>
    <row r="40" spans="1:51" ht="15" customHeight="1" x14ac:dyDescent="0.25">
      <c r="A40" s="77"/>
      <c r="B40" s="77"/>
      <c r="C40" s="77"/>
      <c r="D40" s="69"/>
      <c r="F40" s="128"/>
      <c r="G40" s="128"/>
      <c r="H40" s="128"/>
      <c r="I40" s="128"/>
      <c r="J40" s="128"/>
      <c r="K40" s="128"/>
      <c r="L40" s="128"/>
      <c r="M40" s="128"/>
      <c r="N40" s="128"/>
      <c r="O40" s="128"/>
      <c r="P40" s="128"/>
      <c r="Q40" s="128"/>
      <c r="R40" s="128"/>
      <c r="S40" s="228"/>
      <c r="T40" s="128"/>
      <c r="U40" s="128"/>
      <c r="V40" s="228"/>
      <c r="W40" s="128"/>
      <c r="X40" s="128"/>
      <c r="Y40" s="228"/>
      <c r="Z40" s="128"/>
      <c r="AA40" s="128"/>
      <c r="AB40" s="128"/>
      <c r="AC40" s="362"/>
      <c r="AD40" s="362"/>
      <c r="AE40" s="362"/>
      <c r="AF40" s="118"/>
      <c r="AG40" s="118"/>
      <c r="AH40" s="118"/>
      <c r="AI40" s="118"/>
      <c r="AJ40" s="118"/>
      <c r="AK40" s="118"/>
      <c r="AL40" s="118"/>
      <c r="AM40" s="118"/>
      <c r="AN40" s="118"/>
      <c r="AO40" s="118"/>
      <c r="AP40" s="118"/>
      <c r="AQ40" s="118"/>
      <c r="AR40" s="118"/>
      <c r="AS40" s="118"/>
      <c r="AT40" s="118"/>
      <c r="AU40" s="118"/>
      <c r="AV40" s="118"/>
      <c r="AW40" s="118"/>
      <c r="AX40" s="118"/>
      <c r="AY40" s="118"/>
    </row>
    <row r="41" spans="1:51" ht="15" customHeight="1" x14ac:dyDescent="0.25">
      <c r="A41" s="78"/>
      <c r="B41" s="78"/>
      <c r="C41" s="78"/>
      <c r="D41" s="69"/>
      <c r="E41" s="117"/>
      <c r="F41" s="122"/>
      <c r="G41" s="122"/>
      <c r="H41" s="122"/>
      <c r="I41" s="122"/>
      <c r="J41" s="122"/>
      <c r="K41" s="122"/>
      <c r="L41" s="122"/>
      <c r="M41" s="122"/>
      <c r="N41" s="122"/>
      <c r="O41" s="122"/>
      <c r="P41" s="122"/>
      <c r="Q41" s="122"/>
      <c r="R41" s="122"/>
      <c r="S41" s="216"/>
      <c r="T41" s="122"/>
      <c r="U41" s="122"/>
      <c r="V41" s="216"/>
      <c r="W41" s="122"/>
      <c r="X41" s="122"/>
      <c r="Y41" s="216"/>
      <c r="Z41" s="122"/>
      <c r="AA41" s="122"/>
      <c r="AB41" s="122"/>
      <c r="AC41" s="362"/>
      <c r="AD41" s="362"/>
      <c r="AE41" s="362"/>
      <c r="AF41" s="118"/>
      <c r="AG41" s="118"/>
      <c r="AH41" s="118"/>
      <c r="AI41" s="118"/>
      <c r="AJ41" s="118"/>
      <c r="AK41" s="118"/>
      <c r="AL41" s="118"/>
      <c r="AM41" s="118"/>
      <c r="AN41" s="118"/>
      <c r="AO41" s="118"/>
      <c r="AP41" s="118"/>
      <c r="AQ41" s="118"/>
      <c r="AR41" s="118"/>
      <c r="AS41" s="118"/>
      <c r="AT41" s="118"/>
      <c r="AU41" s="118"/>
      <c r="AV41" s="118"/>
      <c r="AW41" s="118"/>
      <c r="AX41" s="118"/>
      <c r="AY41" s="118"/>
    </row>
    <row r="42" spans="1:51" ht="15" customHeight="1" x14ac:dyDescent="0.25">
      <c r="A42" s="858" t="s">
        <v>22</v>
      </c>
      <c r="B42" s="858"/>
      <c r="C42" s="858"/>
      <c r="D42" s="69"/>
      <c r="E42" s="117"/>
      <c r="F42" s="122"/>
      <c r="G42" s="122"/>
      <c r="H42" s="122"/>
      <c r="I42" s="122"/>
      <c r="J42" s="122"/>
      <c r="K42" s="122"/>
      <c r="L42" s="122"/>
      <c r="M42" s="122"/>
      <c r="N42" s="122"/>
      <c r="O42" s="122"/>
      <c r="P42" s="122"/>
      <c r="Q42" s="122"/>
      <c r="R42" s="122"/>
      <c r="S42" s="216"/>
      <c r="T42" s="122"/>
      <c r="U42" s="122"/>
      <c r="V42" s="216"/>
      <c r="W42" s="122"/>
      <c r="X42" s="122"/>
      <c r="Y42" s="216"/>
      <c r="Z42" s="122"/>
      <c r="AA42" s="122"/>
      <c r="AB42" s="122"/>
      <c r="AC42" s="362"/>
      <c r="AD42" s="362"/>
      <c r="AE42" s="362"/>
      <c r="AF42" s="118"/>
      <c r="AG42" s="118"/>
      <c r="AH42" s="118"/>
      <c r="AI42" s="118"/>
      <c r="AJ42" s="118"/>
      <c r="AK42" s="118"/>
      <c r="AL42" s="118"/>
      <c r="AM42" s="118"/>
      <c r="AN42" s="118"/>
      <c r="AO42" s="118"/>
      <c r="AP42" s="118"/>
      <c r="AQ42" s="118"/>
      <c r="AR42" s="118"/>
      <c r="AS42" s="118"/>
      <c r="AT42" s="118"/>
      <c r="AU42" s="118"/>
      <c r="AV42" s="118"/>
      <c r="AW42" s="118"/>
      <c r="AX42" s="118"/>
      <c r="AY42" s="118"/>
    </row>
    <row r="43" spans="1:51" ht="15" customHeight="1" x14ac:dyDescent="0.25">
      <c r="A43" s="115" t="s">
        <v>80</v>
      </c>
      <c r="B43" s="72"/>
      <c r="C43" s="72"/>
      <c r="D43" s="69"/>
      <c r="E43" s="117"/>
      <c r="F43" s="117"/>
      <c r="G43" s="117"/>
      <c r="H43" s="117"/>
      <c r="I43" s="117"/>
      <c r="J43" s="117"/>
      <c r="K43" s="117"/>
      <c r="L43" s="117"/>
      <c r="M43" s="117"/>
      <c r="N43" s="117"/>
      <c r="O43" s="117"/>
      <c r="P43" s="117"/>
      <c r="Q43" s="117"/>
      <c r="R43" s="117"/>
      <c r="S43" s="229"/>
      <c r="T43" s="117"/>
      <c r="U43" s="117"/>
      <c r="V43" s="229"/>
      <c r="W43" s="117"/>
      <c r="X43" s="117"/>
      <c r="Y43" s="229"/>
      <c r="Z43" s="117"/>
      <c r="AA43" s="117"/>
      <c r="AB43" s="117"/>
      <c r="AC43" s="362"/>
      <c r="AD43" s="362"/>
      <c r="AE43" s="362"/>
      <c r="AF43" s="118"/>
      <c r="AG43" s="118"/>
      <c r="AH43" s="118"/>
      <c r="AI43" s="118"/>
      <c r="AJ43" s="118"/>
      <c r="AK43" s="118"/>
      <c r="AL43" s="118"/>
      <c r="AM43" s="118"/>
      <c r="AN43" s="118"/>
      <c r="AO43" s="118"/>
      <c r="AP43" s="118"/>
      <c r="AQ43" s="118"/>
      <c r="AR43" s="118"/>
      <c r="AS43" s="118"/>
      <c r="AT43" s="118"/>
      <c r="AU43" s="118"/>
      <c r="AV43" s="118"/>
      <c r="AW43" s="118"/>
      <c r="AX43" s="118"/>
      <c r="AY43" s="118"/>
    </row>
    <row r="44" spans="1:51" ht="15" customHeight="1" x14ac:dyDescent="0.25">
      <c r="A44" s="73" t="s">
        <v>24</v>
      </c>
      <c r="B44" s="72"/>
      <c r="C44" s="72"/>
      <c r="D44" s="69"/>
      <c r="E44" s="117"/>
      <c r="F44" s="117"/>
      <c r="G44" s="117"/>
      <c r="H44" s="117"/>
      <c r="I44" s="117"/>
      <c r="J44" s="117"/>
      <c r="K44" s="117"/>
      <c r="L44" s="117"/>
      <c r="M44" s="117"/>
      <c r="N44" s="117"/>
      <c r="O44" s="117"/>
      <c r="P44" s="117"/>
      <c r="Q44" s="117"/>
      <c r="R44" s="117"/>
      <c r="S44" s="229"/>
      <c r="T44" s="117"/>
      <c r="U44" s="117"/>
      <c r="V44" s="229"/>
      <c r="W44" s="117"/>
      <c r="X44" s="117"/>
      <c r="Y44" s="229"/>
      <c r="Z44" s="117"/>
      <c r="AA44" s="117"/>
      <c r="AB44" s="117"/>
      <c r="AC44" s="362"/>
      <c r="AD44" s="362"/>
      <c r="AE44" s="362"/>
      <c r="AF44" s="118"/>
      <c r="AG44" s="118"/>
      <c r="AH44" s="118"/>
      <c r="AI44" s="118"/>
      <c r="AJ44" s="118"/>
      <c r="AK44" s="118"/>
      <c r="AL44" s="118"/>
      <c r="AM44" s="118"/>
      <c r="AN44" s="118"/>
      <c r="AO44" s="118"/>
      <c r="AP44" s="118"/>
      <c r="AQ44" s="118"/>
      <c r="AR44" s="118"/>
      <c r="AS44" s="118"/>
      <c r="AT44" s="118"/>
      <c r="AU44" s="118"/>
      <c r="AV44" s="118"/>
      <c r="AW44" s="118"/>
      <c r="AX44" s="118"/>
      <c r="AY44" s="118"/>
    </row>
    <row r="45" spans="1:51" ht="15" customHeight="1" x14ac:dyDescent="0.25">
      <c r="A45" s="73" t="s">
        <v>25</v>
      </c>
      <c r="B45" s="72"/>
      <c r="C45" s="72"/>
      <c r="D45" s="69"/>
      <c r="E45" s="117"/>
      <c r="F45" s="117"/>
      <c r="G45" s="117"/>
      <c r="H45" s="117"/>
      <c r="I45" s="117"/>
      <c r="J45" s="117"/>
      <c r="K45" s="117"/>
      <c r="L45" s="117"/>
      <c r="M45" s="117"/>
      <c r="N45" s="117"/>
      <c r="O45" s="117"/>
      <c r="P45" s="117"/>
      <c r="Q45" s="117"/>
      <c r="R45" s="117"/>
      <c r="S45" s="229"/>
      <c r="T45" s="117"/>
      <c r="U45" s="117"/>
      <c r="V45" s="229"/>
      <c r="W45" s="117"/>
      <c r="X45" s="117"/>
      <c r="Y45" s="229"/>
      <c r="Z45" s="117"/>
      <c r="AA45" s="117"/>
      <c r="AB45" s="117"/>
      <c r="AC45" s="362"/>
      <c r="AD45" s="362"/>
      <c r="AE45" s="362"/>
      <c r="AF45" s="118"/>
      <c r="AG45" s="118"/>
      <c r="AH45" s="118"/>
      <c r="AI45" s="118"/>
      <c r="AJ45" s="118"/>
      <c r="AK45" s="118"/>
      <c r="AL45" s="118"/>
      <c r="AM45" s="118"/>
      <c r="AN45" s="118"/>
      <c r="AO45" s="118"/>
      <c r="AP45" s="118"/>
      <c r="AQ45" s="118"/>
      <c r="AR45" s="118"/>
      <c r="AS45" s="118"/>
      <c r="AT45" s="118"/>
      <c r="AU45" s="118"/>
      <c r="AV45" s="118"/>
      <c r="AW45" s="118"/>
      <c r="AX45" s="118"/>
      <c r="AY45" s="118"/>
    </row>
    <row r="46" spans="1:51" ht="15" customHeight="1" x14ac:dyDescent="0.25">
      <c r="A46" s="73" t="s">
        <v>26</v>
      </c>
      <c r="B46" s="72"/>
      <c r="C46" s="72"/>
      <c r="D46" s="69"/>
      <c r="E46" s="69"/>
      <c r="F46" s="69"/>
      <c r="G46" s="69"/>
      <c r="H46" s="69"/>
      <c r="I46" s="69"/>
      <c r="J46" s="69"/>
      <c r="K46" s="69"/>
      <c r="L46" s="69"/>
      <c r="M46" s="69"/>
      <c r="N46" s="69"/>
      <c r="O46" s="69"/>
      <c r="P46" s="69"/>
      <c r="Q46" s="69"/>
      <c r="R46" s="69"/>
      <c r="S46" s="210"/>
      <c r="T46" s="69"/>
      <c r="U46" s="69"/>
      <c r="V46" s="210"/>
      <c r="W46" s="69"/>
      <c r="X46" s="69"/>
      <c r="Y46" s="210"/>
      <c r="Z46" s="69"/>
      <c r="AA46" s="69"/>
      <c r="AB46" s="69"/>
      <c r="AC46" s="362"/>
      <c r="AD46" s="362"/>
      <c r="AE46" s="362"/>
      <c r="AF46" s="118"/>
      <c r="AG46" s="118"/>
      <c r="AH46" s="118"/>
      <c r="AI46" s="118"/>
      <c r="AJ46" s="118"/>
      <c r="AK46" s="118"/>
      <c r="AL46" s="118"/>
      <c r="AM46" s="118"/>
      <c r="AN46" s="118"/>
      <c r="AO46" s="118"/>
      <c r="AP46" s="118"/>
      <c r="AQ46" s="118"/>
      <c r="AR46" s="118"/>
      <c r="AS46" s="118"/>
      <c r="AT46" s="118"/>
      <c r="AU46" s="118"/>
      <c r="AV46" s="118"/>
      <c r="AW46" s="118"/>
      <c r="AX46" s="118"/>
      <c r="AY46" s="118"/>
    </row>
    <row r="47" spans="1:51" ht="15" customHeight="1" x14ac:dyDescent="0.25">
      <c r="A47" s="73" t="s">
        <v>27</v>
      </c>
      <c r="B47" s="72"/>
      <c r="C47" s="72"/>
      <c r="D47" s="69"/>
      <c r="E47" s="69"/>
      <c r="F47" s="69"/>
      <c r="G47" s="69"/>
      <c r="H47" s="69"/>
      <c r="I47" s="69"/>
      <c r="J47" s="69"/>
      <c r="K47" s="69"/>
      <c r="L47" s="69"/>
      <c r="M47" s="69"/>
      <c r="N47" s="69"/>
      <c r="O47" s="69"/>
      <c r="P47" s="69"/>
      <c r="Q47" s="69"/>
      <c r="R47" s="69"/>
      <c r="S47" s="210"/>
      <c r="T47" s="69"/>
      <c r="U47" s="69"/>
      <c r="V47" s="210"/>
      <c r="W47" s="69"/>
      <c r="X47" s="69"/>
      <c r="Y47" s="210"/>
      <c r="Z47" s="69"/>
      <c r="AA47" s="69"/>
      <c r="AB47" s="69"/>
      <c r="AC47" s="362"/>
      <c r="AD47" s="362"/>
      <c r="AE47" s="362"/>
      <c r="AF47" s="118"/>
      <c r="AG47" s="118"/>
      <c r="AH47" s="118"/>
      <c r="AI47" s="118"/>
      <c r="AJ47" s="118"/>
      <c r="AK47" s="118"/>
      <c r="AL47" s="118"/>
      <c r="AM47" s="118"/>
      <c r="AN47" s="118"/>
      <c r="AO47" s="118"/>
      <c r="AP47" s="118"/>
      <c r="AQ47" s="118"/>
      <c r="AR47" s="118"/>
      <c r="AS47" s="118"/>
      <c r="AT47" s="118"/>
      <c r="AU47" s="118"/>
      <c r="AV47" s="118"/>
      <c r="AW47" s="118"/>
      <c r="AX47" s="118"/>
      <c r="AY47" s="118"/>
    </row>
    <row r="48" spans="1:51" ht="15" customHeight="1" x14ac:dyDescent="0.25">
      <c r="A48" s="73" t="s">
        <v>28</v>
      </c>
      <c r="B48" s="72"/>
      <c r="C48" s="72"/>
      <c r="D48" s="69"/>
      <c r="E48" s="69"/>
      <c r="F48" s="69"/>
      <c r="G48" s="69"/>
      <c r="H48" s="69"/>
      <c r="I48" s="69"/>
      <c r="J48" s="69"/>
      <c r="K48" s="69"/>
      <c r="L48" s="69"/>
      <c r="M48" s="69"/>
      <c r="N48" s="69"/>
      <c r="O48" s="69"/>
      <c r="P48" s="69"/>
      <c r="Q48" s="69"/>
      <c r="R48" s="69"/>
      <c r="S48" s="210"/>
      <c r="T48" s="69"/>
      <c r="U48" s="69"/>
      <c r="V48" s="210"/>
      <c r="W48" s="69"/>
      <c r="X48" s="69"/>
      <c r="Y48" s="210"/>
      <c r="Z48" s="69"/>
      <c r="AA48" s="69"/>
      <c r="AB48" s="69"/>
      <c r="AC48" s="362"/>
      <c r="AD48" s="362"/>
      <c r="AE48" s="362"/>
      <c r="AF48" s="118"/>
      <c r="AG48" s="118"/>
      <c r="AH48" s="118"/>
      <c r="AI48" s="118"/>
      <c r="AJ48" s="118"/>
      <c r="AK48" s="118"/>
      <c r="AL48" s="118"/>
      <c r="AM48" s="118"/>
      <c r="AN48" s="118"/>
      <c r="AO48" s="118"/>
      <c r="AP48" s="118"/>
      <c r="AQ48" s="118"/>
      <c r="AR48" s="118"/>
      <c r="AS48" s="118"/>
      <c r="AT48" s="118"/>
      <c r="AU48" s="118"/>
      <c r="AV48" s="118"/>
      <c r="AW48" s="118"/>
      <c r="AX48" s="118"/>
      <c r="AY48" s="118"/>
    </row>
    <row r="49" spans="1:51" ht="15" customHeight="1" x14ac:dyDescent="0.25">
      <c r="A49" s="79"/>
      <c r="B49" s="72"/>
      <c r="C49" s="72"/>
      <c r="D49" s="69"/>
      <c r="E49" s="69"/>
      <c r="F49" s="69"/>
      <c r="G49" s="69"/>
      <c r="H49" s="69"/>
      <c r="I49" s="69"/>
      <c r="J49" s="69"/>
      <c r="K49" s="69"/>
      <c r="L49" s="69"/>
      <c r="M49" s="69"/>
      <c r="N49" s="69"/>
      <c r="O49" s="69"/>
      <c r="P49" s="69"/>
      <c r="Q49" s="69"/>
      <c r="R49" s="69"/>
      <c r="S49" s="210"/>
      <c r="T49" s="69"/>
      <c r="U49" s="69"/>
      <c r="V49" s="210"/>
      <c r="W49" s="69"/>
      <c r="X49" s="69"/>
      <c r="Y49" s="210"/>
      <c r="Z49" s="69"/>
      <c r="AA49" s="69"/>
      <c r="AB49" s="69"/>
      <c r="AC49" s="362"/>
      <c r="AD49" s="362"/>
      <c r="AE49" s="362"/>
      <c r="AF49" s="118"/>
      <c r="AG49" s="118"/>
      <c r="AH49" s="118"/>
      <c r="AI49" s="118"/>
      <c r="AJ49" s="118"/>
      <c r="AK49" s="118"/>
      <c r="AL49" s="118"/>
      <c r="AM49" s="118"/>
      <c r="AN49" s="118"/>
      <c r="AO49" s="118"/>
      <c r="AP49" s="118"/>
      <c r="AQ49" s="118"/>
      <c r="AR49" s="118"/>
      <c r="AS49" s="118"/>
      <c r="AT49" s="118"/>
      <c r="AU49" s="118"/>
      <c r="AV49" s="118"/>
      <c r="AW49" s="118"/>
      <c r="AX49" s="118"/>
      <c r="AY49" s="118"/>
    </row>
    <row r="50" spans="1:51" ht="15" customHeight="1" x14ac:dyDescent="0.25">
      <c r="A50" s="859" t="s">
        <v>810</v>
      </c>
      <c r="B50" s="859"/>
      <c r="C50" s="859"/>
      <c r="D50" s="69"/>
      <c r="E50" s="69"/>
      <c r="F50" s="69"/>
      <c r="G50" s="69"/>
      <c r="H50" s="69"/>
      <c r="I50" s="69"/>
      <c r="J50" s="69"/>
      <c r="K50" s="69"/>
      <c r="L50" s="69"/>
      <c r="M50" s="69"/>
      <c r="N50" s="69"/>
      <c r="O50" s="69"/>
      <c r="P50" s="69"/>
      <c r="Q50" s="69"/>
      <c r="R50" s="69"/>
      <c r="S50" s="210"/>
      <c r="T50" s="69"/>
      <c r="U50" s="69"/>
      <c r="V50" s="210"/>
      <c r="W50" s="69"/>
      <c r="X50" s="69"/>
      <c r="Y50" s="210"/>
      <c r="Z50" s="69"/>
      <c r="AA50" s="69"/>
      <c r="AB50" s="69"/>
      <c r="AC50" s="362"/>
      <c r="AD50" s="362"/>
      <c r="AE50" s="362"/>
      <c r="AF50" s="118"/>
      <c r="AG50" s="118"/>
      <c r="AH50" s="118"/>
      <c r="AI50" s="118"/>
      <c r="AJ50" s="118"/>
      <c r="AK50" s="118"/>
      <c r="AL50" s="118"/>
      <c r="AM50" s="118"/>
      <c r="AN50" s="118"/>
      <c r="AO50" s="118"/>
      <c r="AP50" s="118"/>
      <c r="AQ50" s="118"/>
      <c r="AR50" s="118"/>
      <c r="AS50" s="118"/>
      <c r="AT50" s="118"/>
      <c r="AU50" s="118"/>
      <c r="AV50" s="118"/>
      <c r="AW50" s="118"/>
      <c r="AX50" s="118"/>
      <c r="AY50" s="118"/>
    </row>
    <row r="51" spans="1:51" ht="15" customHeight="1" x14ac:dyDescent="0.25">
      <c r="A51" s="859"/>
      <c r="B51" s="859"/>
      <c r="C51" s="859"/>
      <c r="D51" s="69"/>
      <c r="E51" s="69"/>
      <c r="F51" s="69"/>
      <c r="G51" s="69"/>
      <c r="H51" s="69"/>
      <c r="I51" s="69"/>
      <c r="J51" s="69"/>
      <c r="K51" s="69"/>
      <c r="L51" s="69"/>
      <c r="M51" s="69"/>
      <c r="N51" s="69"/>
      <c r="O51" s="69"/>
      <c r="P51" s="69"/>
      <c r="Q51" s="69"/>
      <c r="R51" s="69"/>
      <c r="S51" s="210"/>
      <c r="T51" s="69"/>
      <c r="U51" s="69"/>
      <c r="V51" s="210"/>
      <c r="W51" s="69"/>
      <c r="X51" s="69"/>
      <c r="Y51" s="210"/>
      <c r="Z51" s="69"/>
      <c r="AA51" s="69"/>
      <c r="AB51" s="69"/>
      <c r="AC51" s="360"/>
      <c r="AD51" s="360"/>
      <c r="AE51" s="360"/>
    </row>
    <row r="52" spans="1:51" ht="15" customHeight="1" x14ac:dyDescent="0.25">
      <c r="A52" s="851" t="s">
        <v>29</v>
      </c>
      <c r="B52" s="851"/>
      <c r="C52" s="851"/>
      <c r="D52" s="69"/>
      <c r="E52" s="69"/>
      <c r="F52" s="69"/>
      <c r="G52" s="69"/>
      <c r="H52" s="69"/>
      <c r="I52" s="69"/>
      <c r="J52" s="69"/>
      <c r="K52" s="69"/>
      <c r="L52" s="69"/>
      <c r="M52" s="69"/>
      <c r="N52" s="69"/>
      <c r="O52" s="69"/>
      <c r="P52" s="69"/>
      <c r="Q52" s="69"/>
      <c r="R52" s="69"/>
      <c r="S52" s="210"/>
      <c r="T52" s="69"/>
      <c r="U52" s="69"/>
      <c r="V52" s="210"/>
      <c r="W52" s="69"/>
      <c r="X52" s="69"/>
      <c r="Y52" s="210"/>
      <c r="Z52" s="69"/>
      <c r="AA52" s="69"/>
      <c r="AB52" s="69"/>
      <c r="AC52" s="360"/>
      <c r="AD52" s="360"/>
      <c r="AE52" s="360"/>
    </row>
    <row r="53" spans="1:51" ht="15" customHeight="1" x14ac:dyDescent="0.25">
      <c r="A53" s="851"/>
      <c r="B53" s="851"/>
      <c r="C53" s="851"/>
      <c r="D53" s="69"/>
      <c r="E53" s="69"/>
      <c r="F53" s="69"/>
      <c r="G53" s="69"/>
      <c r="H53" s="69"/>
      <c r="I53" s="69"/>
      <c r="J53" s="69"/>
      <c r="K53" s="69"/>
      <c r="L53" s="69"/>
      <c r="M53" s="69"/>
      <c r="N53" s="69"/>
      <c r="O53" s="69"/>
      <c r="P53" s="69"/>
      <c r="Q53" s="69"/>
      <c r="R53" s="69"/>
      <c r="S53" s="210"/>
      <c r="T53" s="69"/>
      <c r="U53" s="69"/>
      <c r="V53" s="210"/>
      <c r="W53" s="69"/>
      <c r="X53" s="69"/>
      <c r="Y53" s="210"/>
      <c r="Z53" s="69"/>
      <c r="AA53" s="69"/>
      <c r="AB53" s="69"/>
      <c r="AC53" s="360"/>
      <c r="AD53" s="360"/>
      <c r="AE53" s="360"/>
    </row>
    <row r="54" spans="1:51" ht="15" customHeight="1" x14ac:dyDescent="0.25">
      <c r="A54" s="78"/>
      <c r="B54" s="78"/>
      <c r="C54" s="78"/>
      <c r="D54" s="69"/>
      <c r="E54" s="69"/>
      <c r="F54" s="69"/>
      <c r="G54" s="69"/>
      <c r="H54" s="69"/>
      <c r="I54" s="69"/>
      <c r="J54" s="69"/>
      <c r="K54" s="69"/>
      <c r="L54" s="69"/>
      <c r="M54" s="69"/>
      <c r="N54" s="69"/>
      <c r="O54" s="69"/>
      <c r="P54" s="69"/>
      <c r="Q54" s="69"/>
      <c r="R54" s="69"/>
      <c r="S54" s="210"/>
      <c r="T54" s="69"/>
      <c r="U54" s="69"/>
      <c r="V54" s="210"/>
      <c r="W54" s="69"/>
      <c r="X54" s="69"/>
      <c r="Y54" s="210"/>
      <c r="Z54" s="69"/>
      <c r="AA54" s="69"/>
      <c r="AB54" s="69"/>
      <c r="AC54" s="360"/>
      <c r="AD54" s="360"/>
      <c r="AE54" s="360"/>
    </row>
    <row r="55" spans="1:51" ht="15" customHeight="1" x14ac:dyDescent="0.25">
      <c r="A55" s="78"/>
      <c r="B55" s="78"/>
      <c r="C55" s="78"/>
      <c r="D55" s="69"/>
      <c r="E55" s="69"/>
      <c r="F55" s="69"/>
      <c r="G55" s="69"/>
      <c r="H55" s="69"/>
      <c r="I55" s="69"/>
      <c r="J55" s="69"/>
      <c r="K55" s="69"/>
      <c r="L55" s="69"/>
      <c r="M55" s="69"/>
      <c r="N55" s="69"/>
      <c r="O55" s="69"/>
      <c r="P55" s="69"/>
      <c r="Q55" s="69"/>
      <c r="R55" s="69"/>
      <c r="S55" s="210"/>
      <c r="T55" s="69"/>
      <c r="U55" s="69"/>
      <c r="V55" s="210"/>
      <c r="W55" s="69"/>
      <c r="X55" s="69"/>
      <c r="Y55" s="210"/>
      <c r="Z55" s="69"/>
      <c r="AA55" s="69"/>
      <c r="AB55" s="69"/>
      <c r="AC55" s="360"/>
      <c r="AD55" s="360"/>
      <c r="AE55" s="360"/>
    </row>
    <row r="56" spans="1:51" ht="15" customHeight="1" x14ac:dyDescent="0.25">
      <c r="A56" s="78"/>
      <c r="B56" s="78"/>
      <c r="C56" s="78"/>
      <c r="D56" s="69"/>
      <c r="E56" s="69"/>
      <c r="F56" s="69"/>
      <c r="G56" s="69"/>
      <c r="H56" s="69"/>
      <c r="I56" s="69"/>
      <c r="J56" s="69"/>
      <c r="K56" s="69"/>
      <c r="L56" s="69"/>
      <c r="M56" s="69"/>
      <c r="N56" s="69"/>
      <c r="O56" s="69"/>
      <c r="P56" s="69"/>
      <c r="Q56" s="69"/>
      <c r="R56" s="69"/>
      <c r="S56" s="210"/>
      <c r="T56" s="69"/>
      <c r="U56" s="69"/>
      <c r="V56" s="210"/>
      <c r="W56" s="69"/>
      <c r="X56" s="69"/>
      <c r="Y56" s="210"/>
      <c r="Z56" s="69"/>
      <c r="AA56" s="69"/>
      <c r="AB56" s="69"/>
      <c r="AC56" s="360"/>
      <c r="AD56" s="360"/>
      <c r="AE56" s="360"/>
    </row>
    <row r="57" spans="1:51" ht="15" customHeight="1" x14ac:dyDescent="0.25">
      <c r="A57" s="78"/>
      <c r="B57" s="78"/>
      <c r="C57" s="78"/>
      <c r="D57" s="69"/>
      <c r="E57" s="69"/>
      <c r="F57" s="69"/>
      <c r="G57" s="69"/>
      <c r="H57" s="69"/>
      <c r="I57" s="69"/>
      <c r="J57" s="69"/>
      <c r="K57" s="69"/>
      <c r="L57" s="69"/>
      <c r="M57" s="69"/>
      <c r="N57" s="69"/>
      <c r="O57" s="69"/>
      <c r="P57" s="69"/>
      <c r="Q57" s="69"/>
      <c r="R57" s="69"/>
      <c r="S57" s="210"/>
      <c r="T57" s="69"/>
      <c r="U57" s="69"/>
      <c r="V57" s="210"/>
      <c r="W57" s="69"/>
      <c r="X57" s="69"/>
      <c r="Y57" s="210"/>
      <c r="Z57" s="69"/>
      <c r="AA57" s="69"/>
      <c r="AB57" s="69"/>
      <c r="AC57" s="360"/>
      <c r="AD57" s="360"/>
      <c r="AE57" s="360"/>
    </row>
    <row r="58" spans="1:51" ht="15" customHeight="1" x14ac:dyDescent="0.25">
      <c r="D58" s="69"/>
      <c r="E58" s="69"/>
      <c r="F58" s="69"/>
      <c r="G58" s="69"/>
      <c r="H58" s="69"/>
      <c r="I58" s="69"/>
      <c r="J58" s="69"/>
      <c r="K58" s="69"/>
      <c r="L58" s="69"/>
      <c r="M58" s="69"/>
      <c r="N58" s="69"/>
      <c r="O58" s="69"/>
      <c r="P58" s="69"/>
      <c r="Q58" s="69"/>
      <c r="R58" s="69"/>
      <c r="S58" s="210"/>
      <c r="T58" s="69"/>
      <c r="U58" s="69"/>
      <c r="V58" s="210"/>
      <c r="W58" s="69"/>
      <c r="X58" s="69"/>
      <c r="Y58" s="210"/>
      <c r="Z58" s="69"/>
      <c r="AA58" s="69"/>
      <c r="AB58" s="69"/>
      <c r="AC58" s="360"/>
      <c r="AD58" s="360"/>
      <c r="AE58" s="360"/>
    </row>
    <row r="59" spans="1:51" ht="15" customHeight="1" x14ac:dyDescent="0.25">
      <c r="D59" s="69"/>
      <c r="E59" s="69"/>
      <c r="F59" s="69"/>
      <c r="G59" s="69"/>
      <c r="H59" s="69"/>
      <c r="I59" s="69"/>
      <c r="J59" s="69"/>
      <c r="K59" s="69"/>
      <c r="L59" s="69"/>
      <c r="M59" s="69"/>
      <c r="N59" s="69"/>
      <c r="O59" s="69"/>
      <c r="P59" s="69"/>
      <c r="Q59" s="69"/>
      <c r="R59" s="69"/>
      <c r="S59" s="210"/>
      <c r="T59" s="69"/>
      <c r="U59" s="69"/>
      <c r="V59" s="210"/>
      <c r="W59" s="69"/>
      <c r="X59" s="69"/>
      <c r="Y59" s="210"/>
      <c r="Z59" s="69"/>
      <c r="AA59" s="69"/>
      <c r="AB59" s="69"/>
      <c r="AC59" s="360"/>
      <c r="AD59" s="360"/>
      <c r="AE59" s="360"/>
    </row>
    <row r="60" spans="1:51" ht="15" customHeight="1" x14ac:dyDescent="0.25">
      <c r="D60" s="69"/>
      <c r="E60" s="69"/>
      <c r="F60" s="69"/>
      <c r="G60" s="69"/>
      <c r="H60" s="69"/>
      <c r="I60" s="69"/>
      <c r="J60" s="69"/>
      <c r="K60" s="69"/>
      <c r="L60" s="69"/>
      <c r="M60" s="69"/>
      <c r="N60" s="69"/>
      <c r="O60" s="69"/>
      <c r="P60" s="69"/>
      <c r="Q60" s="69"/>
      <c r="R60" s="69"/>
      <c r="S60" s="210"/>
      <c r="T60" s="69"/>
      <c r="U60" s="69"/>
      <c r="V60" s="210"/>
      <c r="W60" s="69"/>
      <c r="X60" s="69"/>
      <c r="Y60" s="210"/>
      <c r="Z60" s="69"/>
      <c r="AA60" s="69"/>
      <c r="AB60" s="69"/>
      <c r="AC60" s="360"/>
      <c r="AD60" s="360"/>
      <c r="AE60" s="360"/>
    </row>
    <row r="61" spans="1:51" ht="15" customHeight="1" x14ac:dyDescent="0.25">
      <c r="D61" s="69"/>
      <c r="E61" s="69"/>
      <c r="F61" s="69"/>
      <c r="G61" s="69"/>
      <c r="H61" s="69"/>
      <c r="I61" s="69"/>
      <c r="J61" s="69"/>
      <c r="K61" s="69"/>
      <c r="L61" s="69"/>
      <c r="M61" s="69"/>
      <c r="N61" s="69"/>
      <c r="O61" s="69"/>
      <c r="P61" s="69"/>
      <c r="Q61" s="69"/>
      <c r="R61" s="69"/>
      <c r="S61" s="210"/>
      <c r="T61" s="69"/>
      <c r="U61" s="69"/>
      <c r="V61" s="210"/>
      <c r="W61" s="69"/>
      <c r="X61" s="69"/>
      <c r="Y61" s="210"/>
      <c r="Z61" s="69"/>
      <c r="AA61" s="69"/>
      <c r="AB61" s="69"/>
      <c r="AC61" s="360"/>
      <c r="AD61" s="360"/>
      <c r="AE61" s="360"/>
    </row>
    <row r="62" spans="1:51" ht="15" customHeight="1" x14ac:dyDescent="0.25">
      <c r="D62" s="69"/>
      <c r="E62" s="69"/>
      <c r="F62" s="69"/>
      <c r="G62" s="69"/>
      <c r="H62" s="69"/>
      <c r="I62" s="69"/>
      <c r="J62" s="69"/>
      <c r="K62" s="69"/>
      <c r="L62" s="69"/>
      <c r="M62" s="69"/>
      <c r="N62" s="69"/>
      <c r="O62" s="69"/>
      <c r="P62" s="69"/>
      <c r="Q62" s="69"/>
      <c r="R62" s="69"/>
      <c r="S62" s="210"/>
      <c r="T62" s="69"/>
      <c r="U62" s="69"/>
      <c r="V62" s="210"/>
      <c r="W62" s="69"/>
      <c r="X62" s="69"/>
      <c r="Y62" s="210"/>
      <c r="Z62" s="69"/>
      <c r="AA62" s="69"/>
      <c r="AB62" s="69"/>
      <c r="AC62" s="360"/>
      <c r="AD62" s="360"/>
      <c r="AE62" s="360"/>
    </row>
    <row r="63" spans="1:51" ht="15" customHeight="1" x14ac:dyDescent="0.25">
      <c r="D63" s="69"/>
      <c r="E63" s="69"/>
      <c r="F63" s="69"/>
      <c r="G63" s="69"/>
      <c r="H63" s="69"/>
      <c r="I63" s="69"/>
      <c r="J63" s="69"/>
      <c r="K63" s="69"/>
      <c r="L63" s="69"/>
      <c r="M63" s="69"/>
      <c r="N63" s="69"/>
      <c r="O63" s="69"/>
      <c r="P63" s="69"/>
      <c r="Q63" s="69"/>
      <c r="R63" s="69"/>
      <c r="S63" s="210"/>
      <c r="T63" s="69"/>
      <c r="U63" s="69"/>
      <c r="V63" s="210"/>
      <c r="W63" s="69"/>
      <c r="X63" s="69"/>
      <c r="Y63" s="210"/>
      <c r="Z63" s="69"/>
      <c r="AA63" s="69"/>
      <c r="AB63" s="69"/>
      <c r="AC63" s="360"/>
      <c r="AD63" s="360"/>
      <c r="AE63" s="360"/>
    </row>
    <row r="64" spans="1:51" ht="15" customHeight="1" x14ac:dyDescent="0.25">
      <c r="D64" s="69"/>
      <c r="E64" s="69"/>
      <c r="F64" s="69"/>
      <c r="G64" s="69"/>
      <c r="H64" s="69"/>
      <c r="I64" s="69"/>
      <c r="J64" s="69"/>
      <c r="K64" s="69"/>
      <c r="L64" s="69"/>
      <c r="M64" s="69"/>
      <c r="N64" s="69"/>
      <c r="O64" s="69"/>
      <c r="P64" s="69"/>
      <c r="Q64" s="69"/>
      <c r="R64" s="69"/>
      <c r="S64" s="210"/>
      <c r="T64" s="69"/>
      <c r="U64" s="69"/>
      <c r="V64" s="210"/>
      <c r="W64" s="69"/>
      <c r="X64" s="69"/>
      <c r="Y64" s="210"/>
      <c r="Z64" s="69"/>
      <c r="AA64" s="69"/>
      <c r="AB64" s="69"/>
      <c r="AC64" s="360"/>
      <c r="AD64" s="360"/>
      <c r="AE64" s="360"/>
    </row>
    <row r="65" spans="4:31" ht="15" customHeight="1" x14ac:dyDescent="0.25">
      <c r="D65" s="69"/>
      <c r="E65" s="69"/>
      <c r="F65" s="69"/>
      <c r="G65" s="69"/>
      <c r="H65" s="69"/>
      <c r="I65" s="69"/>
      <c r="J65" s="69"/>
      <c r="K65" s="69"/>
      <c r="L65" s="69"/>
      <c r="M65" s="69"/>
      <c r="N65" s="69"/>
      <c r="O65" s="69"/>
      <c r="P65" s="69"/>
      <c r="Q65" s="69"/>
      <c r="R65" s="69"/>
      <c r="S65" s="210"/>
      <c r="T65" s="69"/>
      <c r="U65" s="69"/>
      <c r="V65" s="210"/>
      <c r="W65" s="69"/>
      <c r="X65" s="69"/>
      <c r="Y65" s="210"/>
      <c r="Z65" s="69"/>
      <c r="AA65" s="69"/>
      <c r="AB65" s="69"/>
      <c r="AC65" s="360"/>
      <c r="AD65" s="360"/>
      <c r="AE65" s="360"/>
    </row>
    <row r="66" spans="4:31" ht="15" customHeight="1" x14ac:dyDescent="0.25">
      <c r="D66" s="69"/>
      <c r="E66" s="69"/>
      <c r="F66" s="69"/>
      <c r="G66" s="69"/>
      <c r="H66" s="69"/>
      <c r="I66" s="69"/>
      <c r="J66" s="69"/>
      <c r="K66" s="69"/>
      <c r="L66" s="69"/>
      <c r="M66" s="69"/>
      <c r="N66" s="69"/>
      <c r="O66" s="69"/>
      <c r="P66" s="69"/>
      <c r="Q66" s="69"/>
      <c r="R66" s="69"/>
      <c r="S66" s="210"/>
      <c r="T66" s="69"/>
      <c r="U66" s="69"/>
      <c r="V66" s="210"/>
      <c r="W66" s="69"/>
      <c r="X66" s="69"/>
      <c r="Y66" s="210"/>
      <c r="Z66" s="69"/>
      <c r="AA66" s="69"/>
      <c r="AB66" s="69"/>
      <c r="AC66" s="360"/>
      <c r="AD66" s="360"/>
      <c r="AE66" s="360"/>
    </row>
    <row r="67" spans="4:31" ht="15" customHeight="1" x14ac:dyDescent="0.25">
      <c r="D67" s="69"/>
      <c r="E67" s="92"/>
      <c r="F67" s="69"/>
      <c r="G67" s="69"/>
      <c r="H67" s="69"/>
      <c r="I67" s="69"/>
      <c r="J67" s="69"/>
      <c r="K67" s="69"/>
      <c r="L67" s="69"/>
      <c r="M67" s="69"/>
      <c r="N67" s="69"/>
      <c r="O67" s="69"/>
      <c r="P67" s="69"/>
      <c r="Q67" s="69"/>
      <c r="R67" s="69"/>
      <c r="S67" s="210"/>
      <c r="T67" s="69"/>
      <c r="U67" s="69"/>
      <c r="V67" s="210"/>
      <c r="W67" s="69"/>
      <c r="X67" s="69"/>
      <c r="Y67" s="210"/>
      <c r="Z67" s="69"/>
      <c r="AA67" s="69"/>
      <c r="AB67" s="69"/>
      <c r="AC67" s="360"/>
      <c r="AD67" s="360"/>
      <c r="AE67" s="360"/>
    </row>
    <row r="68" spans="4:31" ht="15" customHeight="1" x14ac:dyDescent="0.25">
      <c r="D68" s="69"/>
      <c r="E68" s="92"/>
      <c r="F68" s="69"/>
      <c r="G68" s="69"/>
      <c r="H68" s="69"/>
      <c r="I68" s="69"/>
      <c r="J68" s="69"/>
      <c r="K68" s="69"/>
      <c r="L68" s="69"/>
      <c r="M68" s="69"/>
      <c r="N68" s="69"/>
      <c r="O68" s="69"/>
      <c r="P68" s="69"/>
      <c r="Q68" s="69"/>
      <c r="R68" s="69"/>
      <c r="S68" s="210"/>
      <c r="T68" s="69"/>
      <c r="U68" s="69"/>
      <c r="V68" s="210"/>
      <c r="W68" s="69"/>
      <c r="X68" s="69"/>
      <c r="Y68" s="210"/>
      <c r="Z68" s="69"/>
      <c r="AA68" s="69"/>
      <c r="AB68" s="69"/>
      <c r="AC68" s="360"/>
      <c r="AD68" s="360"/>
      <c r="AE68" s="360"/>
    </row>
    <row r="69" spans="4:31" ht="15" customHeight="1" x14ac:dyDescent="0.25">
      <c r="D69" s="69"/>
      <c r="E69" s="92"/>
      <c r="F69" s="69"/>
      <c r="G69" s="69"/>
      <c r="H69" s="69"/>
      <c r="I69" s="69"/>
      <c r="J69" s="69"/>
      <c r="K69" s="69"/>
      <c r="L69" s="69"/>
      <c r="M69" s="69"/>
      <c r="N69" s="69"/>
      <c r="O69" s="69"/>
      <c r="P69" s="69"/>
      <c r="Q69" s="69"/>
      <c r="R69" s="69"/>
      <c r="S69" s="210"/>
      <c r="T69" s="69"/>
      <c r="U69" s="69"/>
      <c r="V69" s="210"/>
      <c r="W69" s="69"/>
      <c r="X69" s="69"/>
      <c r="Y69" s="210"/>
      <c r="Z69" s="69"/>
      <c r="AA69" s="69"/>
      <c r="AB69" s="69"/>
      <c r="AC69" s="360"/>
      <c r="AD69" s="360"/>
      <c r="AE69" s="360"/>
    </row>
    <row r="70" spans="4:31" ht="15" customHeight="1" x14ac:dyDescent="0.25">
      <c r="D70" s="69"/>
      <c r="E70" s="92"/>
      <c r="F70" s="69"/>
      <c r="G70" s="69"/>
      <c r="H70" s="69"/>
      <c r="I70" s="69"/>
      <c r="J70" s="69"/>
      <c r="K70" s="69"/>
      <c r="L70" s="69"/>
      <c r="M70" s="69"/>
      <c r="N70" s="69"/>
      <c r="O70" s="69"/>
      <c r="P70" s="69"/>
      <c r="Q70" s="69"/>
      <c r="R70" s="69"/>
      <c r="S70" s="210"/>
      <c r="T70" s="69"/>
      <c r="U70" s="69"/>
      <c r="V70" s="210"/>
      <c r="W70" s="69"/>
      <c r="X70" s="69"/>
      <c r="Y70" s="210"/>
      <c r="Z70" s="69"/>
      <c r="AA70" s="69"/>
      <c r="AB70" s="69"/>
      <c r="AC70" s="360"/>
      <c r="AD70" s="360"/>
      <c r="AE70" s="360"/>
    </row>
    <row r="71" spans="4:31" ht="15" customHeight="1" x14ac:dyDescent="0.25">
      <c r="D71" s="69"/>
      <c r="E71" s="89"/>
      <c r="F71" s="92"/>
      <c r="G71" s="92"/>
      <c r="H71" s="92"/>
      <c r="I71" s="92"/>
      <c r="J71" s="92"/>
      <c r="K71" s="92"/>
      <c r="L71" s="92"/>
      <c r="M71" s="92"/>
      <c r="N71" s="92"/>
      <c r="O71" s="92"/>
      <c r="P71" s="92"/>
      <c r="Q71" s="92"/>
      <c r="R71" s="92"/>
      <c r="S71" s="219"/>
      <c r="T71" s="92"/>
      <c r="U71" s="92"/>
      <c r="V71" s="219"/>
      <c r="W71" s="92"/>
      <c r="X71" s="92"/>
      <c r="Y71" s="219"/>
      <c r="Z71" s="92"/>
      <c r="AA71" s="92"/>
      <c r="AB71" s="92"/>
      <c r="AC71" s="360"/>
      <c r="AD71" s="360"/>
      <c r="AE71" s="360"/>
    </row>
    <row r="72" spans="4:31" ht="15" customHeight="1" x14ac:dyDescent="0.25">
      <c r="D72" s="69"/>
      <c r="E72" s="89"/>
      <c r="F72" s="92"/>
      <c r="G72" s="92"/>
      <c r="H72" s="92"/>
      <c r="I72" s="92"/>
      <c r="J72" s="92"/>
      <c r="K72" s="92"/>
      <c r="L72" s="92"/>
      <c r="M72" s="92"/>
      <c r="N72" s="92"/>
      <c r="O72" s="92"/>
      <c r="P72" s="92"/>
      <c r="Q72" s="92"/>
      <c r="R72" s="92"/>
      <c r="S72" s="219"/>
      <c r="T72" s="92"/>
      <c r="U72" s="92"/>
      <c r="V72" s="219"/>
      <c r="W72" s="92"/>
      <c r="X72" s="92"/>
      <c r="Y72" s="219"/>
      <c r="Z72" s="92"/>
      <c r="AA72" s="92"/>
      <c r="AB72" s="92"/>
      <c r="AC72" s="360"/>
      <c r="AD72" s="360"/>
      <c r="AE72" s="360"/>
    </row>
    <row r="73" spans="4:31" ht="15" customHeight="1" x14ac:dyDescent="0.25">
      <c r="D73" s="69"/>
      <c r="E73" s="89"/>
      <c r="F73" s="92"/>
      <c r="G73" s="92"/>
      <c r="H73" s="92"/>
      <c r="I73" s="92"/>
      <c r="J73" s="92"/>
      <c r="K73" s="92"/>
      <c r="L73" s="92"/>
      <c r="M73" s="92"/>
      <c r="N73" s="92"/>
      <c r="O73" s="92"/>
      <c r="P73" s="92"/>
      <c r="Q73" s="92"/>
      <c r="R73" s="92"/>
      <c r="S73" s="219"/>
      <c r="T73" s="92"/>
      <c r="U73" s="92"/>
      <c r="V73" s="219"/>
      <c r="W73" s="92"/>
      <c r="X73" s="92"/>
      <c r="Y73" s="219"/>
      <c r="Z73" s="92"/>
      <c r="AA73" s="92"/>
      <c r="AB73" s="92"/>
      <c r="AC73" s="360"/>
      <c r="AD73" s="360"/>
      <c r="AE73" s="360"/>
    </row>
    <row r="74" spans="4:31" ht="15" customHeight="1" x14ac:dyDescent="0.25">
      <c r="D74" s="69"/>
      <c r="E74" s="89"/>
      <c r="F74" s="92"/>
      <c r="G74" s="92"/>
      <c r="H74" s="92"/>
      <c r="I74" s="92"/>
      <c r="J74" s="92"/>
      <c r="K74" s="92"/>
      <c r="L74" s="92"/>
      <c r="M74" s="92"/>
      <c r="N74" s="92"/>
      <c r="O74" s="92"/>
      <c r="P74" s="92"/>
      <c r="Q74" s="92"/>
      <c r="R74" s="92"/>
      <c r="S74" s="219"/>
      <c r="T74" s="92"/>
      <c r="U74" s="92"/>
      <c r="V74" s="219"/>
      <c r="W74" s="92"/>
      <c r="X74" s="92"/>
      <c r="Y74" s="219"/>
      <c r="Z74" s="92"/>
      <c r="AA74" s="92"/>
      <c r="AB74" s="92"/>
      <c r="AC74" s="360"/>
      <c r="AD74" s="360"/>
      <c r="AE74" s="360"/>
    </row>
    <row r="75" spans="4:31" ht="15" customHeight="1" x14ac:dyDescent="0.25">
      <c r="D75" s="69"/>
      <c r="E75" s="89"/>
      <c r="F75" s="89"/>
      <c r="G75" s="89"/>
      <c r="H75" s="89"/>
      <c r="I75" s="89"/>
      <c r="J75" s="89"/>
      <c r="K75" s="89"/>
      <c r="L75" s="89"/>
      <c r="M75" s="89"/>
      <c r="N75" s="89"/>
      <c r="O75" s="89"/>
      <c r="P75" s="89"/>
      <c r="Q75" s="89"/>
      <c r="R75" s="89"/>
      <c r="S75" s="226"/>
      <c r="T75" s="89"/>
      <c r="U75" s="89"/>
      <c r="V75" s="226"/>
      <c r="W75" s="89"/>
      <c r="X75" s="89"/>
      <c r="Y75" s="226"/>
      <c r="Z75" s="89"/>
      <c r="AA75" s="89"/>
      <c r="AB75" s="89"/>
      <c r="AC75" s="360"/>
      <c r="AD75" s="360"/>
      <c r="AE75" s="360"/>
    </row>
    <row r="76" spans="4:31" ht="15" customHeight="1" x14ac:dyDescent="0.25">
      <c r="D76" s="69"/>
      <c r="E76" s="89"/>
      <c r="F76" s="89"/>
      <c r="G76" s="89"/>
      <c r="H76" s="89"/>
      <c r="I76" s="89"/>
      <c r="J76" s="89"/>
      <c r="K76" s="89"/>
      <c r="L76" s="89"/>
      <c r="M76" s="89"/>
      <c r="N76" s="89"/>
      <c r="O76" s="89"/>
      <c r="P76" s="89"/>
      <c r="Q76" s="89"/>
      <c r="R76" s="89"/>
      <c r="S76" s="226"/>
      <c r="T76" s="89"/>
      <c r="U76" s="89"/>
      <c r="V76" s="226"/>
      <c r="W76" s="89"/>
      <c r="X76" s="89"/>
      <c r="Y76" s="226"/>
      <c r="Z76" s="89"/>
      <c r="AA76" s="89"/>
      <c r="AB76" s="89"/>
      <c r="AC76" s="360"/>
      <c r="AD76" s="360"/>
      <c r="AE76" s="360"/>
    </row>
    <row r="77" spans="4:31" ht="15" customHeight="1" x14ac:dyDescent="0.25">
      <c r="D77" s="69"/>
      <c r="E77" s="89"/>
      <c r="F77" s="89"/>
      <c r="G77" s="89"/>
      <c r="H77" s="89"/>
      <c r="I77" s="89"/>
      <c r="J77" s="89"/>
      <c r="K77" s="89"/>
      <c r="L77" s="89"/>
      <c r="M77" s="89"/>
      <c r="N77" s="89"/>
      <c r="O77" s="89"/>
      <c r="P77" s="89"/>
      <c r="Q77" s="89"/>
      <c r="R77" s="89"/>
      <c r="S77" s="226"/>
      <c r="T77" s="89"/>
      <c r="U77" s="89"/>
      <c r="V77" s="226"/>
      <c r="W77" s="89"/>
      <c r="X77" s="89"/>
      <c r="Y77" s="226"/>
      <c r="Z77" s="89"/>
      <c r="AA77" s="89"/>
      <c r="AB77" s="89"/>
      <c r="AC77" s="360"/>
      <c r="AD77" s="360"/>
      <c r="AE77" s="360"/>
    </row>
    <row r="78" spans="4:31" ht="15" customHeight="1" x14ac:dyDescent="0.25">
      <c r="D78" s="69"/>
      <c r="E78" s="89"/>
      <c r="F78" s="89"/>
      <c r="G78" s="89"/>
      <c r="H78" s="89"/>
      <c r="I78" s="89"/>
      <c r="J78" s="89"/>
      <c r="K78" s="89"/>
      <c r="L78" s="89"/>
      <c r="M78" s="89"/>
      <c r="N78" s="89"/>
      <c r="O78" s="89"/>
      <c r="P78" s="89"/>
      <c r="Q78" s="89"/>
      <c r="R78" s="89"/>
      <c r="S78" s="226"/>
      <c r="T78" s="89"/>
      <c r="U78" s="89"/>
      <c r="V78" s="226"/>
      <c r="W78" s="89"/>
      <c r="X78" s="89"/>
      <c r="Y78" s="226"/>
      <c r="Z78" s="89"/>
      <c r="AA78" s="89"/>
      <c r="AB78" s="89"/>
      <c r="AC78" s="360"/>
      <c r="AD78" s="360"/>
      <c r="AE78" s="360"/>
    </row>
    <row r="79" spans="4:31" ht="15" customHeight="1" x14ac:dyDescent="0.25">
      <c r="D79" s="69"/>
      <c r="E79" s="89"/>
      <c r="F79" s="89"/>
      <c r="G79" s="89"/>
      <c r="H79" s="89"/>
      <c r="I79" s="89"/>
      <c r="J79" s="89"/>
      <c r="K79" s="89"/>
      <c r="L79" s="89"/>
      <c r="M79" s="89"/>
      <c r="N79" s="89"/>
      <c r="O79" s="89"/>
      <c r="P79" s="89"/>
      <c r="Q79" s="89"/>
      <c r="R79" s="89"/>
      <c r="S79" s="226"/>
      <c r="T79" s="89"/>
      <c r="U79" s="89"/>
      <c r="V79" s="226"/>
      <c r="W79" s="89"/>
      <c r="X79" s="89"/>
      <c r="Y79" s="226"/>
      <c r="Z79" s="89"/>
      <c r="AA79" s="89"/>
      <c r="AB79" s="89"/>
      <c r="AC79" s="360"/>
      <c r="AD79" s="360"/>
      <c r="AE79" s="360"/>
    </row>
    <row r="80" spans="4:31" ht="15" customHeight="1" x14ac:dyDescent="0.25">
      <c r="D80" s="69"/>
      <c r="E80" s="89"/>
      <c r="F80" s="89"/>
      <c r="G80" s="89"/>
      <c r="H80" s="89"/>
      <c r="I80" s="89"/>
      <c r="J80" s="89"/>
      <c r="K80" s="89"/>
      <c r="L80" s="89"/>
      <c r="M80" s="89"/>
      <c r="N80" s="89"/>
      <c r="O80" s="89"/>
      <c r="P80" s="89"/>
      <c r="Q80" s="89"/>
      <c r="R80" s="89"/>
      <c r="S80" s="226"/>
      <c r="T80" s="89"/>
      <c r="U80" s="89"/>
      <c r="V80" s="226"/>
      <c r="W80" s="89"/>
      <c r="X80" s="89"/>
      <c r="Y80" s="226"/>
      <c r="Z80" s="89"/>
      <c r="AA80" s="89"/>
      <c r="AB80" s="89"/>
      <c r="AC80" s="360"/>
      <c r="AD80" s="360"/>
      <c r="AE80" s="360"/>
    </row>
    <row r="81" spans="4:31" ht="15" customHeight="1" x14ac:dyDescent="0.25">
      <c r="D81" s="69"/>
      <c r="E81" s="89"/>
      <c r="F81" s="89"/>
      <c r="G81" s="89"/>
      <c r="H81" s="89"/>
      <c r="I81" s="89"/>
      <c r="J81" s="89"/>
      <c r="K81" s="89"/>
      <c r="L81" s="89"/>
      <c r="M81" s="89"/>
      <c r="N81" s="89"/>
      <c r="O81" s="89"/>
      <c r="P81" s="89"/>
      <c r="Q81" s="89"/>
      <c r="R81" s="89"/>
      <c r="S81" s="226"/>
      <c r="T81" s="89"/>
      <c r="U81" s="89"/>
      <c r="V81" s="226"/>
      <c r="W81" s="89"/>
      <c r="X81" s="89"/>
      <c r="Y81" s="226"/>
      <c r="Z81" s="89"/>
      <c r="AA81" s="89"/>
      <c r="AB81" s="89"/>
      <c r="AC81" s="360"/>
      <c r="AD81" s="360"/>
      <c r="AE81" s="360"/>
    </row>
    <row r="82" spans="4:31" ht="15" customHeight="1" x14ac:dyDescent="0.25">
      <c r="D82" s="69"/>
      <c r="E82" s="89"/>
      <c r="F82" s="89"/>
      <c r="G82" s="89"/>
      <c r="H82" s="89"/>
      <c r="I82" s="89"/>
      <c r="J82" s="89"/>
      <c r="K82" s="89"/>
      <c r="L82" s="89"/>
      <c r="M82" s="89"/>
      <c r="N82" s="89"/>
      <c r="O82" s="89"/>
      <c r="P82" s="89"/>
      <c r="Q82" s="89"/>
      <c r="R82" s="89"/>
      <c r="S82" s="226"/>
      <c r="T82" s="89"/>
      <c r="U82" s="89"/>
      <c r="V82" s="226"/>
      <c r="W82" s="89"/>
      <c r="X82" s="89"/>
      <c r="Y82" s="226"/>
      <c r="Z82" s="89"/>
      <c r="AA82" s="89"/>
      <c r="AB82" s="89"/>
      <c r="AC82" s="360"/>
      <c r="AD82" s="360"/>
      <c r="AE82" s="360"/>
    </row>
    <row r="83" spans="4:31" ht="15" customHeight="1" x14ac:dyDescent="0.25">
      <c r="D83" s="69"/>
      <c r="E83" s="89"/>
      <c r="F83" s="89"/>
      <c r="G83" s="89"/>
      <c r="H83" s="89"/>
      <c r="I83" s="89"/>
      <c r="J83" s="89"/>
      <c r="K83" s="89"/>
      <c r="L83" s="89"/>
      <c r="M83" s="89"/>
      <c r="N83" s="89"/>
      <c r="O83" s="89"/>
      <c r="P83" s="89"/>
      <c r="Q83" s="89"/>
      <c r="R83" s="89"/>
      <c r="S83" s="226"/>
      <c r="T83" s="89"/>
      <c r="U83" s="89"/>
      <c r="V83" s="226"/>
      <c r="W83" s="89"/>
      <c r="X83" s="89"/>
      <c r="Y83" s="226"/>
      <c r="Z83" s="89"/>
      <c r="AA83" s="89"/>
      <c r="AB83" s="89"/>
      <c r="AC83" s="360"/>
      <c r="AD83" s="360"/>
      <c r="AE83" s="360"/>
    </row>
    <row r="84" spans="4:31" ht="15" customHeight="1" x14ac:dyDescent="0.25">
      <c r="D84" s="69"/>
      <c r="E84" s="89"/>
      <c r="F84" s="89"/>
      <c r="G84" s="89"/>
      <c r="H84" s="89"/>
      <c r="I84" s="89"/>
      <c r="J84" s="89"/>
      <c r="K84" s="89"/>
      <c r="L84" s="89"/>
      <c r="M84" s="89"/>
      <c r="N84" s="89"/>
      <c r="O84" s="89"/>
      <c r="P84" s="89"/>
      <c r="Q84" s="89"/>
      <c r="R84" s="89"/>
      <c r="S84" s="226"/>
      <c r="T84" s="89"/>
      <c r="U84" s="89"/>
      <c r="V84" s="226"/>
      <c r="W84" s="89"/>
      <c r="X84" s="89"/>
      <c r="Y84" s="226"/>
      <c r="Z84" s="89"/>
      <c r="AA84" s="89"/>
      <c r="AB84" s="89"/>
      <c r="AC84" s="360"/>
      <c r="AD84" s="360"/>
      <c r="AE84" s="360"/>
    </row>
    <row r="85" spans="4:31" ht="15" customHeight="1" x14ac:dyDescent="0.25">
      <c r="D85" s="69"/>
      <c r="E85" s="89"/>
      <c r="F85" s="89"/>
      <c r="G85" s="89"/>
      <c r="H85" s="89"/>
      <c r="I85" s="89"/>
      <c r="J85" s="89"/>
      <c r="K85" s="89"/>
      <c r="L85" s="89"/>
      <c r="M85" s="89"/>
      <c r="N85" s="89"/>
      <c r="O85" s="89"/>
      <c r="P85" s="89"/>
      <c r="Q85" s="89"/>
      <c r="R85" s="89"/>
      <c r="S85" s="226"/>
      <c r="T85" s="89"/>
      <c r="U85" s="89"/>
      <c r="V85" s="226"/>
      <c r="W85" s="89"/>
      <c r="X85" s="89"/>
      <c r="Y85" s="226"/>
      <c r="Z85" s="89"/>
      <c r="AA85" s="89"/>
      <c r="AB85" s="89"/>
      <c r="AC85" s="360"/>
      <c r="AD85" s="360"/>
      <c r="AE85" s="360"/>
    </row>
    <row r="86" spans="4:31" ht="15" customHeight="1" x14ac:dyDescent="0.25">
      <c r="D86" s="69"/>
      <c r="E86" s="89"/>
      <c r="F86" s="89"/>
      <c r="G86" s="89"/>
      <c r="H86" s="89"/>
      <c r="I86" s="89"/>
      <c r="J86" s="89"/>
      <c r="K86" s="89"/>
      <c r="L86" s="89"/>
      <c r="M86" s="89"/>
      <c r="N86" s="89"/>
      <c r="O86" s="89"/>
      <c r="P86" s="89"/>
      <c r="Q86" s="89"/>
      <c r="R86" s="89"/>
      <c r="S86" s="226"/>
      <c r="T86" s="89"/>
      <c r="U86" s="89"/>
      <c r="V86" s="226"/>
      <c r="W86" s="89"/>
      <c r="X86" s="89"/>
      <c r="Y86" s="226"/>
      <c r="Z86" s="89"/>
      <c r="AA86" s="89"/>
      <c r="AB86" s="89"/>
      <c r="AC86" s="360"/>
      <c r="AD86" s="360"/>
      <c r="AE86" s="360"/>
    </row>
    <row r="87" spans="4:31" x14ac:dyDescent="0.25">
      <c r="D87" s="69"/>
      <c r="E87" s="89"/>
      <c r="F87" s="89"/>
      <c r="G87" s="89"/>
      <c r="H87" s="89"/>
      <c r="I87" s="89"/>
      <c r="J87" s="89"/>
      <c r="K87" s="89"/>
      <c r="L87" s="89"/>
      <c r="M87" s="89"/>
      <c r="N87" s="89"/>
      <c r="O87" s="89"/>
      <c r="P87" s="89"/>
      <c r="Q87" s="89"/>
      <c r="R87" s="89"/>
      <c r="S87" s="226"/>
      <c r="T87" s="89"/>
      <c r="U87" s="89"/>
      <c r="V87" s="226"/>
      <c r="W87" s="89"/>
      <c r="X87" s="89"/>
      <c r="Y87" s="226"/>
      <c r="Z87" s="89"/>
      <c r="AA87" s="89"/>
      <c r="AB87" s="89"/>
      <c r="AC87" s="360"/>
      <c r="AD87" s="360"/>
      <c r="AE87" s="360"/>
    </row>
    <row r="88" spans="4:31" x14ac:dyDescent="0.25">
      <c r="D88" s="69"/>
      <c r="E88" s="89"/>
      <c r="F88" s="89"/>
      <c r="G88" s="89"/>
      <c r="H88" s="89"/>
      <c r="I88" s="89"/>
      <c r="J88" s="89"/>
      <c r="K88" s="89"/>
      <c r="L88" s="89"/>
      <c r="M88" s="89"/>
      <c r="N88" s="89"/>
      <c r="O88" s="89"/>
      <c r="P88" s="89"/>
      <c r="Q88" s="89"/>
      <c r="R88" s="89"/>
      <c r="S88" s="226"/>
      <c r="T88" s="89"/>
      <c r="U88" s="89"/>
      <c r="V88" s="226"/>
      <c r="W88" s="89"/>
      <c r="X88" s="89"/>
      <c r="Y88" s="226"/>
      <c r="Z88" s="89"/>
      <c r="AA88" s="89"/>
      <c r="AB88" s="89"/>
      <c r="AC88" s="360"/>
      <c r="AD88" s="360"/>
      <c r="AE88" s="360"/>
    </row>
    <row r="89" spans="4:31" x14ac:dyDescent="0.25">
      <c r="D89" s="69"/>
      <c r="F89"/>
      <c r="G89"/>
      <c r="H89"/>
      <c r="I89"/>
      <c r="J89"/>
      <c r="K89"/>
      <c r="L89"/>
      <c r="M89"/>
      <c r="N89"/>
      <c r="O89"/>
      <c r="P89"/>
      <c r="Q89"/>
      <c r="R89"/>
      <c r="S89" s="227"/>
      <c r="T89"/>
      <c r="U89"/>
      <c r="V89" s="227"/>
      <c r="W89"/>
      <c r="X89"/>
      <c r="Y89" s="227"/>
      <c r="Z89"/>
      <c r="AA89"/>
      <c r="AB89"/>
      <c r="AC89" s="360"/>
      <c r="AD89" s="360"/>
      <c r="AE89" s="360"/>
    </row>
    <row r="90" spans="4:31" x14ac:dyDescent="0.25">
      <c r="D90" s="69"/>
      <c r="F90"/>
      <c r="G90"/>
      <c r="H90"/>
      <c r="I90"/>
      <c r="J90"/>
      <c r="K90"/>
      <c r="L90"/>
      <c r="M90"/>
      <c r="N90"/>
      <c r="O90"/>
      <c r="P90"/>
      <c r="Q90"/>
      <c r="R90"/>
      <c r="S90" s="227"/>
      <c r="T90"/>
      <c r="U90"/>
      <c r="V90" s="227"/>
      <c r="W90"/>
      <c r="X90"/>
      <c r="Y90" s="227"/>
      <c r="Z90"/>
      <c r="AA90"/>
      <c r="AB90"/>
      <c r="AC90" s="360"/>
      <c r="AD90" s="360"/>
      <c r="AE90" s="360"/>
    </row>
    <row r="91" spans="4:31" x14ac:dyDescent="0.25">
      <c r="D91" s="69"/>
      <c r="F91"/>
      <c r="G91"/>
      <c r="H91"/>
      <c r="I91"/>
      <c r="J91"/>
      <c r="K91"/>
      <c r="L91"/>
      <c r="M91"/>
      <c r="N91"/>
      <c r="O91"/>
      <c r="P91"/>
      <c r="Q91"/>
      <c r="R91"/>
      <c r="S91" s="227"/>
      <c r="T91"/>
      <c r="U91"/>
      <c r="V91" s="227"/>
      <c r="W91"/>
      <c r="X91"/>
      <c r="Y91" s="227"/>
      <c r="Z91"/>
      <c r="AA91"/>
      <c r="AB91"/>
      <c r="AC91" s="360"/>
      <c r="AD91" s="360"/>
      <c r="AE91" s="360"/>
    </row>
    <row r="92" spans="4:31" x14ac:dyDescent="0.25">
      <c r="D92" s="69"/>
      <c r="F92"/>
      <c r="G92"/>
      <c r="H92"/>
      <c r="I92"/>
      <c r="J92"/>
      <c r="K92"/>
      <c r="L92"/>
      <c r="M92"/>
      <c r="N92"/>
      <c r="O92"/>
      <c r="P92"/>
      <c r="Q92"/>
      <c r="R92"/>
      <c r="S92" s="227"/>
      <c r="T92"/>
      <c r="U92"/>
      <c r="V92" s="227"/>
      <c r="W92"/>
      <c r="X92"/>
      <c r="Y92" s="227"/>
      <c r="Z92"/>
      <c r="AA92"/>
      <c r="AB92"/>
      <c r="AC92" s="360"/>
      <c r="AD92" s="360"/>
      <c r="AE92" s="360"/>
    </row>
    <row r="93" spans="4:31" x14ac:dyDescent="0.25">
      <c r="D93" s="69"/>
      <c r="AC93" s="360"/>
      <c r="AD93" s="360"/>
      <c r="AE93" s="360"/>
    </row>
    <row r="94" spans="4:31" x14ac:dyDescent="0.25">
      <c r="AC94" s="360"/>
      <c r="AD94" s="360"/>
      <c r="AE94" s="360"/>
    </row>
  </sheetData>
  <sheetProtection algorithmName="SHA-512" hashValue="R07gmGgkaITxTiJesoVQ6WNNieleo4A0e+ybDm6SvCkio5GnnFRUZv5E5YR4l/zmDtHmXMGnwcJUodP+Dz6j6A==" saltValue="eyvt1OCe+Sm211THfmqlYg==" spinCount="100000" sheet="1" objects="1" scenarios="1"/>
  <mergeCells count="61">
    <mergeCell ref="A1:C1"/>
    <mergeCell ref="E6:H6"/>
    <mergeCell ref="I6:P6"/>
    <mergeCell ref="E7:H7"/>
    <mergeCell ref="I7:P7"/>
    <mergeCell ref="E8:H8"/>
    <mergeCell ref="I8:P8"/>
    <mergeCell ref="E9:H9"/>
    <mergeCell ref="I9:P9"/>
    <mergeCell ref="A6:C7"/>
    <mergeCell ref="A8:C9"/>
    <mergeCell ref="R3:Z3"/>
    <mergeCell ref="A4:C5"/>
    <mergeCell ref="E4:H4"/>
    <mergeCell ref="E5:H5"/>
    <mergeCell ref="A2:C3"/>
    <mergeCell ref="A10:C11"/>
    <mergeCell ref="E18:H18"/>
    <mergeCell ref="A14:C15"/>
    <mergeCell ref="E15:H15"/>
    <mergeCell ref="I15:P15"/>
    <mergeCell ref="E16:H16"/>
    <mergeCell ref="E17:H17"/>
    <mergeCell ref="A16:C17"/>
    <mergeCell ref="E10:H10"/>
    <mergeCell ref="I10:P10"/>
    <mergeCell ref="I11:P11"/>
    <mergeCell ref="I17:P17"/>
    <mergeCell ref="A12:C13"/>
    <mergeCell ref="A18:C19"/>
    <mergeCell ref="I19:P19"/>
    <mergeCell ref="I12:P12"/>
    <mergeCell ref="I13:P13"/>
    <mergeCell ref="I14:P14"/>
    <mergeCell ref="I18:P18"/>
    <mergeCell ref="A24:C25"/>
    <mergeCell ref="A20:C21"/>
    <mergeCell ref="E22:H22"/>
    <mergeCell ref="A22:C23"/>
    <mergeCell ref="E19:H19"/>
    <mergeCell ref="E20:H20"/>
    <mergeCell ref="I20:P20"/>
    <mergeCell ref="E21:H21"/>
    <mergeCell ref="I21:P21"/>
    <mergeCell ref="I22:P22"/>
    <mergeCell ref="Q1:AA1"/>
    <mergeCell ref="A52:C53"/>
    <mergeCell ref="E24:H24"/>
    <mergeCell ref="I24:P24"/>
    <mergeCell ref="A34:C35"/>
    <mergeCell ref="A36:C37"/>
    <mergeCell ref="A38:C39"/>
    <mergeCell ref="A42:C42"/>
    <mergeCell ref="A32:C33"/>
    <mergeCell ref="A28:C29"/>
    <mergeCell ref="E23:H23"/>
    <mergeCell ref="I23:P23"/>
    <mergeCell ref="E33:Y37"/>
    <mergeCell ref="A50:C51"/>
    <mergeCell ref="A30:C31"/>
    <mergeCell ref="A26:C27"/>
  </mergeCells>
  <hyperlinks>
    <hyperlink ref="A4:C5" location="Landing!A1" display="Home" xr:uid="{ABAB2D25-B7B0-4EE9-AEE4-057334934150}"/>
    <hyperlink ref="A14:C15" location="SpaceSA!A1" display="- Safety" xr:uid="{F3615654-2DC8-4E07-90BA-9B0172AA62ED}"/>
    <hyperlink ref="A20:C21" location="SpaceCL!A1" display="- Cleaning" xr:uid="{470A0703-580C-4864-B6CB-017020C45B10}"/>
    <hyperlink ref="A34:C35" location="SpaceCD!A1" display="Your contact details" xr:uid="{0162E2AD-D4AD-450D-883F-A0DD6EB572FD}"/>
    <hyperlink ref="A36:C37" location="SpaceOS!A1" display="Order summary" xr:uid="{E7C25BAB-FD2C-4F53-A95C-EE89238B2346}"/>
    <hyperlink ref="A38:C39" location="SpaceTC!A1" display="Terms and Conditions" xr:uid="{AC28F52A-B3EF-4A01-A9A2-F5CEAEB2950D}"/>
    <hyperlink ref="A26:C27" location="'SpaceCA (2)'!A1" display="- Catering - Lunch/Dinner" xr:uid="{8111FA46-F3F5-4EFD-91B1-90321EFAA00D}"/>
    <hyperlink ref="A28:C29" location="'SpaceCA (3)'!A1" display="- Catering - Alcohol" xr:uid="{75BE1F1E-9EEB-4F0B-89BF-18807A5B6715}"/>
    <hyperlink ref="A30:C31" location="'SpaceCA (4)'!A1" display="- Catering - Hygiene" xr:uid="{B6DAF085-0E5F-4829-807C-768DAEE50E63}"/>
    <hyperlink ref="A6:C7" location="SpaceO!A1" display="Important information" xr:uid="{F63C3285-07D1-4E27-9F85-CB455AFCDD0F}"/>
    <hyperlink ref="A10:C11" location="SpaceEI!A1" display=" - Event IT" xr:uid="{0D4ADDA0-5AD5-4F29-92A9-867B9C1E532A}"/>
    <hyperlink ref="A24:C25" location="SpaceCA!A1" display="- Catering - Breakfast" xr:uid="{EEEDE272-96DC-4748-A824-08D2F1CDEBA1}"/>
    <hyperlink ref="A50" r:id="rId1" display="eventorders.nec@necgroup.co.uk" xr:uid="{A6E63FEA-8DDF-42DF-8AB2-D66C306AE370}"/>
    <hyperlink ref="A50:C51" r:id="rId2" display="Click here to speak to our team!" xr:uid="{21A55632-4BCD-4DD3-A6CD-F126CCC59197}"/>
    <hyperlink ref="A8:C9" location="'SpaceFS (1)'!A1" display="Electrics" xr:uid="{B84EB78F-2641-4892-BC85-D0F4AA8B64AD}"/>
    <hyperlink ref="A12:C13" location="SpaceUT!A1" display="- Utilities" xr:uid="{BE10AC43-21E2-4417-B2DC-AE979C1CAB21}"/>
    <hyperlink ref="A32:C33" location="SpaceGR!A1" display="- Graphics &amp; Rigging" xr:uid="{B3DE1084-A5A6-4F2D-B9D8-3FD5A1F166B3}"/>
    <hyperlink ref="A18:C19" location="SpaceFL!A1" display="- Flooring" xr:uid="{277553D4-35AD-4B52-8CDC-67C3C7345043}"/>
    <hyperlink ref="A16:C17" location="SpaceFC!A1" display="Floor Covering" xr:uid="{CE90FDAF-D5D3-465B-A972-C624CD7D8369}"/>
    <hyperlink ref="A22:C23" location="SpacePP!A1" display="FIT Suggested Party Packages" xr:uid="{9C42873C-14BB-477F-BF4E-E9FFB529DE28}"/>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43C7D5-26EE-4CE1-B18E-116B0190405E}">
          <x14:formula1>
            <xm:f>Admin!$D$4:$D$20</xm:f>
          </x14:formula1>
          <xm:sqref>Z6:Z15 W6:W15 T6:T15 Z17:Z24 W17:W24 T17:T24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9C38-3EC7-4996-8FB9-4733D480C085}">
  <sheetPr codeName="Sheet12">
    <tabColor rgb="FF1E384E"/>
    <pageSetUpPr autoPageBreaks="0" fitToPage="1"/>
  </sheetPr>
  <dimension ref="A1:AE87"/>
  <sheetViews>
    <sheetView showGridLines="0" showRowColHeaders="0" zoomScaleNormal="100" workbookViewId="0">
      <selection activeCell="A32" sqref="A32:C33"/>
    </sheetView>
  </sheetViews>
  <sheetFormatPr defaultColWidth="8.85546875" defaultRowHeight="18" x14ac:dyDescent="0.25"/>
  <cols>
    <col min="1" max="3" width="10.5703125" style="80" customWidth="1"/>
    <col min="4" max="4" width="4.5703125" style="1" customWidth="1"/>
    <col min="5" max="7" width="8.140625" style="1" customWidth="1"/>
    <col min="8" max="8" width="0.42578125" style="1" customWidth="1"/>
    <col min="9" max="15" width="7.5703125" style="1" customWidth="1"/>
    <col min="16" max="16" width="0.425781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5.5703125" style="1" bestFit="1" customWidth="1"/>
    <col min="27" max="27" width="9.5703125" style="1" customWidth="1"/>
    <col min="28" max="28" width="11.42578125" style="1" bestFit="1" customWidth="1"/>
    <col min="29" max="30" width="8.85546875" style="38" hidden="1" customWidth="1"/>
    <col min="31" max="31" width="6.42578125" style="38" hidden="1" customWidth="1"/>
    <col min="32" max="16384" width="8.85546875" style="1"/>
  </cols>
  <sheetData>
    <row r="1" spans="1:31" s="74" customFormat="1" ht="36" customHeight="1" x14ac:dyDescent="0.2">
      <c r="A1" s="860" t="s">
        <v>89</v>
      </c>
      <c r="B1" s="861"/>
      <c r="C1" s="861"/>
      <c r="E1" s="75" t="str">
        <f>Landing!A2</f>
        <v>NEC Fully Connected Order Form - FIT Show 2025</v>
      </c>
      <c r="K1" s="76"/>
      <c r="L1" s="76"/>
      <c r="M1" s="68"/>
      <c r="Q1" s="913" t="s">
        <v>670</v>
      </c>
      <c r="R1" s="913"/>
      <c r="S1" s="913"/>
      <c r="T1" s="913"/>
      <c r="U1" s="913"/>
      <c r="V1" s="913"/>
      <c r="W1" s="913"/>
      <c r="X1" s="913"/>
      <c r="Y1" s="913"/>
      <c r="Z1" s="913"/>
      <c r="AA1" s="913"/>
      <c r="AB1" s="250"/>
      <c r="AC1" s="110"/>
      <c r="AD1" s="110"/>
      <c r="AE1" s="110"/>
    </row>
    <row r="2" spans="1:31" ht="15" customHeight="1" x14ac:dyDescent="0.25">
      <c r="A2" s="862"/>
      <c r="B2" s="862"/>
      <c r="C2" s="862"/>
      <c r="D2" s="69"/>
      <c r="E2" s="69"/>
      <c r="F2" s="69"/>
      <c r="G2" s="69"/>
      <c r="H2" s="69"/>
      <c r="I2" s="69"/>
      <c r="J2" s="69"/>
      <c r="K2" s="69"/>
      <c r="L2" s="69"/>
      <c r="M2" s="69"/>
      <c r="N2" s="69"/>
      <c r="O2" s="69"/>
      <c r="P2" s="69"/>
      <c r="Q2" s="69"/>
      <c r="R2" s="69"/>
      <c r="S2" s="210"/>
      <c r="T2" s="69"/>
      <c r="U2" s="69"/>
      <c r="V2" s="210"/>
      <c r="W2" s="69"/>
      <c r="X2" s="69"/>
      <c r="Y2" s="210"/>
      <c r="Z2" s="69"/>
      <c r="AA2" s="69"/>
      <c r="AB2" s="69"/>
    </row>
    <row r="3" spans="1:31" ht="15" customHeight="1" x14ac:dyDescent="0.25">
      <c r="A3" s="862"/>
      <c r="B3" s="862"/>
      <c r="C3" s="862"/>
      <c r="D3" s="69"/>
      <c r="E3" s="252"/>
      <c r="F3" s="252"/>
      <c r="G3" s="252"/>
      <c r="H3" s="252"/>
      <c r="I3" s="252"/>
      <c r="J3" s="252"/>
      <c r="K3" s="252"/>
      <c r="L3" s="252"/>
      <c r="M3" s="252"/>
      <c r="N3" s="252"/>
      <c r="O3" s="252"/>
      <c r="P3" s="252"/>
      <c r="Q3" s="252"/>
      <c r="R3" s="936" t="s">
        <v>222</v>
      </c>
      <c r="S3" s="937"/>
      <c r="T3" s="937"/>
      <c r="U3" s="937"/>
      <c r="V3" s="937"/>
      <c r="W3" s="937"/>
      <c r="X3" s="937"/>
      <c r="Y3" s="937"/>
      <c r="Z3" s="938"/>
      <c r="AA3" s="252"/>
      <c r="AB3" s="252"/>
    </row>
    <row r="4" spans="1:31" ht="15" customHeight="1" x14ac:dyDescent="0.25">
      <c r="A4" s="863" t="s">
        <v>6</v>
      </c>
      <c r="B4" s="864"/>
      <c r="C4" s="865"/>
      <c r="D4" s="69"/>
      <c r="E4" s="1069" t="s">
        <v>30</v>
      </c>
      <c r="F4" s="1070"/>
      <c r="G4" s="1070"/>
      <c r="H4" s="1070"/>
      <c r="I4" s="388" t="s">
        <v>31</v>
      </c>
      <c r="J4" s="388"/>
      <c r="K4" s="388"/>
      <c r="L4" s="388"/>
      <c r="M4" s="388"/>
      <c r="N4" s="388"/>
      <c r="O4" s="388"/>
      <c r="P4" s="388"/>
      <c r="Q4" s="712" t="s">
        <v>619</v>
      </c>
      <c r="R4" s="684" t="s">
        <v>240</v>
      </c>
      <c r="S4" s="713" t="s">
        <v>147</v>
      </c>
      <c r="T4" s="684" t="s">
        <v>201</v>
      </c>
      <c r="U4" s="684" t="s">
        <v>240</v>
      </c>
      <c r="V4" s="713" t="s">
        <v>147</v>
      </c>
      <c r="W4" s="684" t="s">
        <v>201</v>
      </c>
      <c r="X4" s="684" t="s">
        <v>240</v>
      </c>
      <c r="Y4" s="713" t="s">
        <v>147</v>
      </c>
      <c r="Z4" s="684" t="s">
        <v>201</v>
      </c>
      <c r="AA4" s="712" t="s">
        <v>676</v>
      </c>
      <c r="AB4" s="714" t="s">
        <v>238</v>
      </c>
      <c r="AC4" s="389" t="s">
        <v>247</v>
      </c>
      <c r="AD4" s="389" t="s">
        <v>34</v>
      </c>
      <c r="AE4" s="389" t="s">
        <v>35</v>
      </c>
    </row>
    <row r="5" spans="1:31" ht="15" customHeight="1" x14ac:dyDescent="0.25">
      <c r="A5" s="863"/>
      <c r="B5" s="864"/>
      <c r="C5" s="865"/>
      <c r="D5" s="69"/>
      <c r="E5" s="1071" t="s">
        <v>185</v>
      </c>
      <c r="F5" s="956"/>
      <c r="G5" s="956"/>
      <c r="H5" s="956"/>
      <c r="I5" s="572"/>
      <c r="J5" s="572"/>
      <c r="K5" s="572"/>
      <c r="L5" s="572"/>
      <c r="M5" s="572"/>
      <c r="N5" s="572"/>
      <c r="O5" s="572"/>
      <c r="P5" s="455"/>
      <c r="Q5" s="572"/>
      <c r="R5" s="205">
        <f>IF(SUM(R6:R9)&gt;0,9999,0)</f>
        <v>0</v>
      </c>
      <c r="S5" s="212"/>
      <c r="T5" s="159"/>
      <c r="U5" s="205">
        <f>IF(SUM(U6:U9)&gt;0,9999,0)</f>
        <v>0</v>
      </c>
      <c r="V5" s="212"/>
      <c r="W5" s="159"/>
      <c r="X5" s="205">
        <f>IF(SUM(X6:X9)&gt;0,9999,0)</f>
        <v>0</v>
      </c>
      <c r="Y5" s="212"/>
      <c r="Z5" s="159"/>
      <c r="AA5" s="278">
        <f>IF(SUM(AA6:AA9)&gt;0,9999,0)</f>
        <v>0</v>
      </c>
      <c r="AB5" s="160"/>
      <c r="AC5" s="354"/>
      <c r="AD5" s="354"/>
      <c r="AE5" s="354"/>
    </row>
    <row r="6" spans="1:31" ht="15" customHeight="1" x14ac:dyDescent="0.25">
      <c r="A6" s="863" t="s">
        <v>8</v>
      </c>
      <c r="B6" s="864"/>
      <c r="C6" s="865"/>
      <c r="D6" s="69"/>
      <c r="E6" s="1072" t="s">
        <v>186</v>
      </c>
      <c r="F6" s="894"/>
      <c r="G6" s="894"/>
      <c r="H6" s="895"/>
      <c r="I6" s="967" t="s">
        <v>772</v>
      </c>
      <c r="J6" s="894"/>
      <c r="K6" s="894"/>
      <c r="L6" s="894"/>
      <c r="M6" s="894"/>
      <c r="N6" s="894"/>
      <c r="O6" s="894"/>
      <c r="P6" s="1088"/>
      <c r="Q6" s="502">
        <v>7.45</v>
      </c>
      <c r="R6" s="383"/>
      <c r="S6" s="593"/>
      <c r="T6" s="594"/>
      <c r="U6" s="383"/>
      <c r="V6" s="593"/>
      <c r="W6" s="594"/>
      <c r="X6" s="383"/>
      <c r="Y6" s="593"/>
      <c r="Z6" s="594"/>
      <c r="AA6" s="438">
        <f t="shared" ref="AA6:AA9" si="0">SUM(R6,U6,X6)</f>
        <v>0</v>
      </c>
      <c r="AB6" s="605">
        <f t="shared" ref="AB6:AB9" si="1">$Q6*AA6</f>
        <v>0</v>
      </c>
      <c r="AC6" s="355">
        <f>$AB6</f>
        <v>0</v>
      </c>
      <c r="AD6" s="355">
        <f t="shared" ref="AD6:AE13" si="2">$AB6</f>
        <v>0</v>
      </c>
      <c r="AE6" s="355">
        <f t="shared" si="2"/>
        <v>0</v>
      </c>
    </row>
    <row r="7" spans="1:31" ht="15" customHeight="1" x14ac:dyDescent="0.25">
      <c r="A7" s="863"/>
      <c r="B7" s="864"/>
      <c r="C7" s="865"/>
      <c r="D7" s="69"/>
      <c r="E7" s="1065" t="s">
        <v>187</v>
      </c>
      <c r="F7" s="888"/>
      <c r="G7" s="888"/>
      <c r="H7" s="889"/>
      <c r="I7" s="968" t="s">
        <v>773</v>
      </c>
      <c r="J7" s="888"/>
      <c r="K7" s="888"/>
      <c r="L7" s="888"/>
      <c r="M7" s="888"/>
      <c r="N7" s="888"/>
      <c r="O7" s="888"/>
      <c r="P7" s="904"/>
      <c r="Q7" s="502">
        <v>6.7</v>
      </c>
      <c r="R7" s="383"/>
      <c r="S7" s="593"/>
      <c r="T7" s="594"/>
      <c r="U7" s="383"/>
      <c r="V7" s="593"/>
      <c r="W7" s="594"/>
      <c r="X7" s="383"/>
      <c r="Y7" s="593"/>
      <c r="Z7" s="594"/>
      <c r="AA7" s="438">
        <f t="shared" si="0"/>
        <v>0</v>
      </c>
      <c r="AB7" s="605">
        <f t="shared" si="1"/>
        <v>0</v>
      </c>
      <c r="AC7" s="355">
        <f t="shared" ref="AC7:AC9" si="3">$AB7</f>
        <v>0</v>
      </c>
      <c r="AD7" s="355">
        <f t="shared" si="2"/>
        <v>0</v>
      </c>
      <c r="AE7" s="355">
        <f t="shared" si="2"/>
        <v>0</v>
      </c>
    </row>
    <row r="8" spans="1:31" ht="15" customHeight="1" x14ac:dyDescent="0.25">
      <c r="A8" s="852" t="s">
        <v>840</v>
      </c>
      <c r="B8" s="853"/>
      <c r="C8" s="854"/>
      <c r="D8" s="69"/>
      <c r="E8" s="1065" t="s">
        <v>188</v>
      </c>
      <c r="F8" s="888"/>
      <c r="G8" s="888"/>
      <c r="H8" s="889"/>
      <c r="I8" s="968"/>
      <c r="J8" s="888"/>
      <c r="K8" s="888"/>
      <c r="L8" s="888"/>
      <c r="M8" s="888"/>
      <c r="N8" s="888"/>
      <c r="O8" s="888"/>
      <c r="P8" s="904"/>
      <c r="Q8" s="502">
        <v>2.7</v>
      </c>
      <c r="R8" s="383"/>
      <c r="S8" s="593"/>
      <c r="T8" s="594"/>
      <c r="U8" s="383"/>
      <c r="V8" s="593"/>
      <c r="W8" s="594"/>
      <c r="X8" s="383"/>
      <c r="Y8" s="593"/>
      <c r="Z8" s="594"/>
      <c r="AA8" s="438">
        <f t="shared" si="0"/>
        <v>0</v>
      </c>
      <c r="AB8" s="605">
        <f t="shared" si="1"/>
        <v>0</v>
      </c>
      <c r="AC8" s="355">
        <f t="shared" si="3"/>
        <v>0</v>
      </c>
      <c r="AD8" s="355">
        <f t="shared" si="2"/>
        <v>0</v>
      </c>
      <c r="AE8" s="355">
        <f t="shared" si="2"/>
        <v>0</v>
      </c>
    </row>
    <row r="9" spans="1:31" ht="15" customHeight="1" x14ac:dyDescent="0.25">
      <c r="A9" s="855"/>
      <c r="B9" s="856"/>
      <c r="C9" s="857"/>
      <c r="D9" s="69"/>
      <c r="E9" s="1065" t="s">
        <v>189</v>
      </c>
      <c r="F9" s="888"/>
      <c r="G9" s="888"/>
      <c r="H9" s="889"/>
      <c r="I9" s="968"/>
      <c r="J9" s="888"/>
      <c r="K9" s="888"/>
      <c r="L9" s="888"/>
      <c r="M9" s="888"/>
      <c r="N9" s="888"/>
      <c r="O9" s="888"/>
      <c r="P9" s="904"/>
      <c r="Q9" s="502">
        <v>3.75</v>
      </c>
      <c r="R9" s="383"/>
      <c r="S9" s="593"/>
      <c r="T9" s="594"/>
      <c r="U9" s="383"/>
      <c r="V9" s="593"/>
      <c r="W9" s="594"/>
      <c r="X9" s="383"/>
      <c r="Y9" s="593"/>
      <c r="Z9" s="594"/>
      <c r="AA9" s="438">
        <f t="shared" si="0"/>
        <v>0</v>
      </c>
      <c r="AB9" s="605">
        <f t="shared" si="1"/>
        <v>0</v>
      </c>
      <c r="AC9" s="355">
        <f t="shared" si="3"/>
        <v>0</v>
      </c>
      <c r="AD9" s="355">
        <f t="shared" si="2"/>
        <v>0</v>
      </c>
      <c r="AE9" s="355">
        <f t="shared" si="2"/>
        <v>0</v>
      </c>
    </row>
    <row r="10" spans="1:31" ht="15" customHeight="1" x14ac:dyDescent="0.25">
      <c r="A10" s="852" t="s">
        <v>828</v>
      </c>
      <c r="B10" s="853"/>
      <c r="C10" s="854"/>
      <c r="D10" s="69"/>
      <c r="E10" s="1071" t="s">
        <v>190</v>
      </c>
      <c r="F10" s="956"/>
      <c r="G10" s="956"/>
      <c r="H10" s="956"/>
      <c r="I10" s="572"/>
      <c r="J10" s="572"/>
      <c r="K10" s="572"/>
      <c r="L10" s="572"/>
      <c r="M10" s="572"/>
      <c r="N10" s="572"/>
      <c r="O10" s="572"/>
      <c r="P10" s="455"/>
      <c r="Q10" s="590"/>
      <c r="R10" s="205">
        <f>IF(SUM(R11:R13)&gt;0,9999,0)</f>
        <v>0</v>
      </c>
      <c r="S10" s="610"/>
      <c r="T10" s="611"/>
      <c r="U10" s="205">
        <f>IF(SUM(U11:U13)&gt;0,9999,0)</f>
        <v>0</v>
      </c>
      <c r="V10" s="610"/>
      <c r="W10" s="611"/>
      <c r="X10" s="205">
        <f>IF(SUM(X11:X13)&gt;0,9999,0)</f>
        <v>0</v>
      </c>
      <c r="Y10" s="610"/>
      <c r="Z10" s="611"/>
      <c r="AA10" s="278">
        <f>IF(SUM(AA11:AA13)&gt;0,9999,0)</f>
        <v>0</v>
      </c>
      <c r="AB10" s="618"/>
      <c r="AC10" s="357"/>
      <c r="AD10" s="357"/>
      <c r="AE10" s="357"/>
    </row>
    <row r="11" spans="1:31" ht="15" customHeight="1" x14ac:dyDescent="0.25">
      <c r="A11" s="855"/>
      <c r="B11" s="856"/>
      <c r="C11" s="857"/>
      <c r="D11" s="69"/>
      <c r="E11" s="1072" t="s">
        <v>191</v>
      </c>
      <c r="F11" s="894"/>
      <c r="G11" s="894"/>
      <c r="H11" s="895"/>
      <c r="I11" s="967" t="s">
        <v>192</v>
      </c>
      <c r="J11" s="894"/>
      <c r="K11" s="894"/>
      <c r="L11" s="894"/>
      <c r="M11" s="894"/>
      <c r="N11" s="894"/>
      <c r="O11" s="894"/>
      <c r="P11" s="1088"/>
      <c r="Q11" s="502">
        <v>24.6</v>
      </c>
      <c r="R11" s="383"/>
      <c r="S11" s="593"/>
      <c r="T11" s="594"/>
      <c r="U11" s="383"/>
      <c r="V11" s="599"/>
      <c r="W11" s="600"/>
      <c r="X11" s="383"/>
      <c r="Y11" s="601"/>
      <c r="Z11" s="602"/>
      <c r="AA11" s="438">
        <f>SUM(R11,U11,X11)</f>
        <v>0</v>
      </c>
      <c r="AB11" s="605">
        <f>$Q11*AA11</f>
        <v>0</v>
      </c>
      <c r="AC11" s="355">
        <f t="shared" ref="AC11:AC13" si="4">$AB11</f>
        <v>0</v>
      </c>
      <c r="AD11" s="355">
        <f t="shared" si="2"/>
        <v>0</v>
      </c>
      <c r="AE11" s="355">
        <f t="shared" si="2"/>
        <v>0</v>
      </c>
    </row>
    <row r="12" spans="1:31" ht="15" customHeight="1" x14ac:dyDescent="0.25">
      <c r="A12" s="866" t="s">
        <v>855</v>
      </c>
      <c r="B12" s="867"/>
      <c r="C12" s="868"/>
      <c r="D12" s="69"/>
      <c r="E12" s="1065" t="s">
        <v>193</v>
      </c>
      <c r="F12" s="888"/>
      <c r="G12" s="888"/>
      <c r="H12" s="889"/>
      <c r="I12" s="968" t="s">
        <v>194</v>
      </c>
      <c r="J12" s="888"/>
      <c r="K12" s="888"/>
      <c r="L12" s="888"/>
      <c r="M12" s="888"/>
      <c r="N12" s="888"/>
      <c r="O12" s="888"/>
      <c r="P12" s="904"/>
      <c r="Q12" s="502">
        <v>14.45</v>
      </c>
      <c r="R12" s="383"/>
      <c r="S12" s="593"/>
      <c r="T12" s="594"/>
      <c r="U12" s="383"/>
      <c r="V12" s="599"/>
      <c r="W12" s="600"/>
      <c r="X12" s="383"/>
      <c r="Y12" s="601"/>
      <c r="Z12" s="602"/>
      <c r="AA12" s="438">
        <f>SUM(R12,U12,X12)</f>
        <v>0</v>
      </c>
      <c r="AB12" s="605">
        <f>$Q12*AA12</f>
        <v>0</v>
      </c>
      <c r="AC12" s="355">
        <f t="shared" si="4"/>
        <v>0</v>
      </c>
      <c r="AD12" s="355">
        <f t="shared" si="2"/>
        <v>0</v>
      </c>
      <c r="AE12" s="355">
        <f t="shared" si="2"/>
        <v>0</v>
      </c>
    </row>
    <row r="13" spans="1:31" ht="15" customHeight="1" x14ac:dyDescent="0.25">
      <c r="A13" s="869"/>
      <c r="B13" s="870"/>
      <c r="C13" s="871"/>
      <c r="D13" s="69"/>
      <c r="E13" s="1092" t="s">
        <v>195</v>
      </c>
      <c r="F13" s="884"/>
      <c r="G13" s="884"/>
      <c r="H13" s="885"/>
      <c r="I13" s="1093" t="s">
        <v>196</v>
      </c>
      <c r="J13" s="884"/>
      <c r="K13" s="884"/>
      <c r="L13" s="884"/>
      <c r="M13" s="884"/>
      <c r="N13" s="884"/>
      <c r="O13" s="884"/>
      <c r="P13" s="1094"/>
      <c r="Q13" s="609">
        <v>160.5</v>
      </c>
      <c r="R13" s="384"/>
      <c r="S13" s="612"/>
      <c r="T13" s="613"/>
      <c r="U13" s="384"/>
      <c r="V13" s="614"/>
      <c r="W13" s="615"/>
      <c r="X13" s="384"/>
      <c r="Y13" s="616"/>
      <c r="Z13" s="617"/>
      <c r="AA13" s="440">
        <f>SUM(R13,U13,X13)</f>
        <v>0</v>
      </c>
      <c r="AB13" s="619">
        <f>$Q13*AA13</f>
        <v>0</v>
      </c>
      <c r="AC13" s="359">
        <f t="shared" si="4"/>
        <v>0</v>
      </c>
      <c r="AD13" s="359">
        <f t="shared" si="2"/>
        <v>0</v>
      </c>
      <c r="AE13" s="359">
        <f t="shared" si="2"/>
        <v>0</v>
      </c>
    </row>
    <row r="14" spans="1:31" ht="15" customHeight="1" x14ac:dyDescent="0.25">
      <c r="A14" s="852" t="s">
        <v>665</v>
      </c>
      <c r="B14" s="853"/>
      <c r="C14" s="854"/>
      <c r="D14" s="69"/>
      <c r="E14" s="70"/>
      <c r="F14" s="70"/>
      <c r="G14" s="70"/>
      <c r="H14" s="70"/>
      <c r="I14" s="70"/>
      <c r="J14" s="70"/>
      <c r="K14" s="70"/>
      <c r="L14" s="70"/>
      <c r="M14" s="70"/>
      <c r="N14" s="70"/>
      <c r="O14" s="70"/>
      <c r="P14" s="70"/>
      <c r="Q14" s="94"/>
      <c r="R14" s="82"/>
      <c r="S14" s="214"/>
      <c r="T14" s="94"/>
      <c r="U14" s="82"/>
      <c r="V14" s="214"/>
      <c r="W14" s="94"/>
      <c r="X14" s="82"/>
      <c r="Y14" s="214"/>
      <c r="Z14" s="94"/>
      <c r="AA14" s="82"/>
      <c r="AB14" s="94"/>
      <c r="AC14" s="360"/>
      <c r="AD14" s="360"/>
      <c r="AE14" s="360"/>
    </row>
    <row r="15" spans="1:31" ht="15" customHeight="1" x14ac:dyDescent="0.25">
      <c r="A15" s="855"/>
      <c r="B15" s="856"/>
      <c r="C15" s="857"/>
      <c r="D15" s="69"/>
      <c r="E15" s="474" t="s">
        <v>197</v>
      </c>
      <c r="F15" s="474"/>
      <c r="G15" s="474"/>
      <c r="H15" s="474"/>
      <c r="I15" s="474"/>
      <c r="J15" s="474"/>
      <c r="K15" s="474"/>
      <c r="L15" s="474"/>
      <c r="M15" s="474"/>
      <c r="N15" s="474"/>
      <c r="O15" s="474"/>
      <c r="P15" s="474"/>
      <c r="Q15" s="581"/>
      <c r="R15" s="582"/>
      <c r="S15" s="583"/>
      <c r="T15" s="581"/>
      <c r="U15" s="582"/>
      <c r="V15" s="583"/>
      <c r="W15" s="581"/>
      <c r="X15" s="582"/>
      <c r="Y15" s="583"/>
      <c r="Z15" s="620"/>
      <c r="AA15" s="621"/>
      <c r="AB15" s="94"/>
      <c r="AC15" s="360"/>
      <c r="AD15" s="360"/>
      <c r="AE15" s="360"/>
    </row>
    <row r="16" spans="1:31" ht="15" customHeight="1" x14ac:dyDescent="0.25">
      <c r="A16" s="852" t="s">
        <v>865</v>
      </c>
      <c r="B16" s="853"/>
      <c r="C16" s="854"/>
      <c r="D16" s="69"/>
      <c r="E16" s="584"/>
      <c r="F16" s="584"/>
      <c r="G16" s="584"/>
      <c r="H16" s="584"/>
      <c r="I16" s="584"/>
      <c r="J16" s="584"/>
      <c r="K16" s="584"/>
      <c r="L16" s="584"/>
      <c r="M16" s="584"/>
      <c r="N16" s="584"/>
      <c r="O16" s="584"/>
      <c r="P16" s="584"/>
      <c r="Q16" s="584"/>
      <c r="R16" s="584"/>
      <c r="S16" s="585"/>
      <c r="T16" s="584"/>
      <c r="U16" s="584"/>
      <c r="V16" s="585"/>
      <c r="W16" s="584"/>
      <c r="X16" s="584"/>
      <c r="Y16" s="585"/>
      <c r="Z16" s="622"/>
      <c r="AA16" s="622"/>
      <c r="AB16" s="85"/>
      <c r="AC16" s="360"/>
      <c r="AD16" s="360"/>
      <c r="AE16" s="360"/>
    </row>
    <row r="17" spans="1:31" ht="15" customHeight="1" x14ac:dyDescent="0.25">
      <c r="A17" s="855"/>
      <c r="B17" s="856"/>
      <c r="C17" s="857"/>
      <c r="D17" s="69"/>
      <c r="E17" s="584" t="s">
        <v>232</v>
      </c>
      <c r="F17" s="584"/>
      <c r="G17" s="584"/>
      <c r="H17" s="584"/>
      <c r="I17" s="584"/>
      <c r="J17" s="584"/>
      <c r="K17" s="584"/>
      <c r="L17" s="584"/>
      <c r="M17" s="584"/>
      <c r="N17" s="584"/>
      <c r="O17" s="584"/>
      <c r="P17" s="584"/>
      <c r="Q17" s="584"/>
      <c r="R17" s="584"/>
      <c r="S17" s="585"/>
      <c r="T17" s="584"/>
      <c r="U17" s="584"/>
      <c r="V17" s="585"/>
      <c r="W17" s="584"/>
      <c r="X17" s="584"/>
      <c r="Y17" s="585"/>
      <c r="Z17" s="622"/>
      <c r="AA17" s="622"/>
      <c r="AB17" s="85"/>
      <c r="AC17" s="360"/>
      <c r="AD17" s="360"/>
      <c r="AE17" s="360"/>
    </row>
    <row r="18" spans="1:31" ht="15" customHeight="1" x14ac:dyDescent="0.25">
      <c r="A18" s="852" t="s">
        <v>146</v>
      </c>
      <c r="B18" s="853"/>
      <c r="C18" s="854"/>
      <c r="D18" s="69"/>
      <c r="E18" s="584" t="s">
        <v>231</v>
      </c>
      <c r="F18" s="584"/>
      <c r="G18" s="584"/>
      <c r="H18" s="584"/>
      <c r="I18" s="584"/>
      <c r="J18" s="584"/>
      <c r="K18" s="584"/>
      <c r="L18" s="584"/>
      <c r="M18" s="584"/>
      <c r="N18" s="584"/>
      <c r="O18" s="584"/>
      <c r="P18" s="584"/>
      <c r="Q18" s="584"/>
      <c r="R18" s="584"/>
      <c r="S18" s="585"/>
      <c r="T18" s="584"/>
      <c r="U18" s="584"/>
      <c r="V18" s="585"/>
      <c r="W18" s="584"/>
      <c r="X18" s="584"/>
      <c r="Y18" s="585"/>
      <c r="Z18" s="622"/>
      <c r="AA18" s="622"/>
      <c r="AB18" s="85"/>
      <c r="AC18" s="360"/>
      <c r="AD18" s="360"/>
      <c r="AE18" s="360"/>
    </row>
    <row r="19" spans="1:31" ht="15" customHeight="1" x14ac:dyDescent="0.25">
      <c r="A19" s="855"/>
      <c r="B19" s="856"/>
      <c r="C19" s="857"/>
      <c r="D19" s="69"/>
      <c r="E19" s="584" t="s">
        <v>233</v>
      </c>
      <c r="F19" s="584"/>
      <c r="G19" s="584"/>
      <c r="H19" s="584"/>
      <c r="I19" s="584"/>
      <c r="J19" s="584"/>
      <c r="K19" s="584"/>
      <c r="L19" s="584"/>
      <c r="M19" s="584"/>
      <c r="N19" s="584"/>
      <c r="O19" s="584"/>
      <c r="P19" s="584"/>
      <c r="Q19" s="584"/>
      <c r="R19" s="584"/>
      <c r="S19" s="585"/>
      <c r="T19" s="584"/>
      <c r="U19" s="584"/>
      <c r="V19" s="585"/>
      <c r="W19" s="584"/>
      <c r="X19" s="584"/>
      <c r="Y19" s="585"/>
      <c r="Z19" s="622"/>
      <c r="AA19" s="622"/>
      <c r="AB19" s="85"/>
      <c r="AC19" s="360"/>
      <c r="AD19" s="360"/>
      <c r="AE19" s="360"/>
    </row>
    <row r="20" spans="1:31" ht="15" customHeight="1" x14ac:dyDescent="0.25">
      <c r="A20" s="852" t="s">
        <v>633</v>
      </c>
      <c r="B20" s="853"/>
      <c r="C20" s="854"/>
      <c r="D20" s="69"/>
      <c r="E20" s="584"/>
      <c r="F20" s="584"/>
      <c r="G20" s="584"/>
      <c r="H20" s="584"/>
      <c r="I20" s="584"/>
      <c r="J20" s="584"/>
      <c r="K20" s="584"/>
      <c r="L20" s="584"/>
      <c r="M20" s="584"/>
      <c r="N20" s="584"/>
      <c r="O20" s="584"/>
      <c r="P20" s="584"/>
      <c r="Q20" s="584"/>
      <c r="R20" s="584"/>
      <c r="S20" s="585"/>
      <c r="T20" s="584"/>
      <c r="U20" s="584"/>
      <c r="V20" s="585"/>
      <c r="W20" s="584"/>
      <c r="X20" s="584"/>
      <c r="Y20" s="585"/>
      <c r="Z20" s="622"/>
      <c r="AA20" s="622"/>
      <c r="AB20" s="85"/>
      <c r="AC20" s="360"/>
      <c r="AD20" s="360"/>
      <c r="AE20" s="360"/>
    </row>
    <row r="21" spans="1:31" ht="15" customHeight="1" x14ac:dyDescent="0.25">
      <c r="A21" s="855"/>
      <c r="B21" s="856"/>
      <c r="C21" s="857"/>
      <c r="D21" s="69"/>
      <c r="E21" s="473" t="s">
        <v>198</v>
      </c>
      <c r="F21" s="584"/>
      <c r="G21" s="584"/>
      <c r="H21" s="584"/>
      <c r="I21" s="584"/>
      <c r="J21" s="584"/>
      <c r="K21" s="584"/>
      <c r="L21" s="584"/>
      <c r="M21" s="584"/>
      <c r="N21" s="584"/>
      <c r="O21" s="584"/>
      <c r="P21" s="584"/>
      <c r="Q21" s="584"/>
      <c r="R21" s="584"/>
      <c r="S21" s="585"/>
      <c r="T21" s="584"/>
      <c r="U21" s="584"/>
      <c r="V21" s="585"/>
      <c r="W21" s="584"/>
      <c r="X21" s="584"/>
      <c r="Y21" s="585"/>
      <c r="Z21" s="622"/>
      <c r="AA21" s="622"/>
      <c r="AB21" s="85"/>
    </row>
    <row r="22" spans="1:31" ht="15" customHeight="1" x14ac:dyDescent="0.25">
      <c r="A22" s="877" t="s">
        <v>901</v>
      </c>
      <c r="B22" s="878"/>
      <c r="C22" s="879"/>
      <c r="D22" s="69"/>
      <c r="E22" s="876" t="s">
        <v>199</v>
      </c>
      <c r="F22" s="876"/>
      <c r="G22" s="876"/>
      <c r="H22" s="876"/>
      <c r="I22" s="876"/>
      <c r="J22" s="876"/>
      <c r="K22" s="876"/>
      <c r="L22" s="876"/>
      <c r="M22" s="876"/>
      <c r="N22" s="876"/>
      <c r="O22" s="876"/>
      <c r="P22" s="876"/>
      <c r="Q22" s="876"/>
      <c r="R22" s="876"/>
      <c r="S22" s="876"/>
      <c r="T22" s="876"/>
      <c r="U22" s="876"/>
      <c r="V22" s="876"/>
      <c r="W22" s="876"/>
      <c r="X22" s="876"/>
      <c r="Y22" s="876"/>
      <c r="Z22" s="622"/>
      <c r="AA22" s="622"/>
      <c r="AB22" s="85"/>
    </row>
    <row r="23" spans="1:31" ht="15" customHeight="1" x14ac:dyDescent="0.25">
      <c r="A23" s="880"/>
      <c r="B23" s="881"/>
      <c r="C23" s="882"/>
      <c r="D23" s="69"/>
      <c r="E23" s="876"/>
      <c r="F23" s="876"/>
      <c r="G23" s="876"/>
      <c r="H23" s="876"/>
      <c r="I23" s="876"/>
      <c r="J23" s="876"/>
      <c r="K23" s="876"/>
      <c r="L23" s="876"/>
      <c r="M23" s="876"/>
      <c r="N23" s="876"/>
      <c r="O23" s="876"/>
      <c r="P23" s="876"/>
      <c r="Q23" s="876"/>
      <c r="R23" s="876"/>
      <c r="S23" s="876"/>
      <c r="T23" s="876"/>
      <c r="U23" s="876"/>
      <c r="V23" s="876"/>
      <c r="W23" s="876"/>
      <c r="X23" s="876"/>
      <c r="Y23" s="876"/>
      <c r="Z23" s="472"/>
      <c r="AA23" s="472"/>
      <c r="AB23" s="69"/>
    </row>
    <row r="24" spans="1:31" ht="15" customHeight="1" x14ac:dyDescent="0.25">
      <c r="A24" s="852" t="s">
        <v>666</v>
      </c>
      <c r="B24" s="853"/>
      <c r="C24" s="854"/>
      <c r="D24" s="69"/>
      <c r="E24" s="876"/>
      <c r="F24" s="876"/>
      <c r="G24" s="876"/>
      <c r="H24" s="876"/>
      <c r="I24" s="876"/>
      <c r="J24" s="876"/>
      <c r="K24" s="876"/>
      <c r="L24" s="876"/>
      <c r="M24" s="876"/>
      <c r="N24" s="876"/>
      <c r="O24" s="876"/>
      <c r="P24" s="876"/>
      <c r="Q24" s="876"/>
      <c r="R24" s="876"/>
      <c r="S24" s="876"/>
      <c r="T24" s="876"/>
      <c r="U24" s="876"/>
      <c r="V24" s="876"/>
      <c r="W24" s="876"/>
      <c r="X24" s="876"/>
      <c r="Y24" s="876"/>
      <c r="Z24" s="622"/>
      <c r="AA24" s="622"/>
      <c r="AB24" s="85"/>
    </row>
    <row r="25" spans="1:31" ht="15" customHeight="1" x14ac:dyDescent="0.25">
      <c r="A25" s="855"/>
      <c r="B25" s="856"/>
      <c r="C25" s="857"/>
      <c r="D25" s="69"/>
      <c r="E25" s="876"/>
      <c r="F25" s="876"/>
      <c r="G25" s="876"/>
      <c r="H25" s="876"/>
      <c r="I25" s="876"/>
      <c r="J25" s="876"/>
      <c r="K25" s="876"/>
      <c r="L25" s="876"/>
      <c r="M25" s="876"/>
      <c r="N25" s="876"/>
      <c r="O25" s="876"/>
      <c r="P25" s="876"/>
      <c r="Q25" s="876"/>
      <c r="R25" s="876"/>
      <c r="S25" s="876"/>
      <c r="T25" s="876"/>
      <c r="U25" s="876"/>
      <c r="V25" s="876"/>
      <c r="W25" s="876"/>
      <c r="X25" s="876"/>
      <c r="Y25" s="876"/>
      <c r="Z25" s="622"/>
      <c r="AA25" s="622"/>
      <c r="AB25" s="85"/>
    </row>
    <row r="26" spans="1:31" ht="15" customHeight="1" x14ac:dyDescent="0.25">
      <c r="A26" s="852" t="s">
        <v>667</v>
      </c>
      <c r="B26" s="853"/>
      <c r="C26" s="854"/>
      <c r="D26" s="69"/>
      <c r="E26" s="876"/>
      <c r="F26" s="876"/>
      <c r="G26" s="876"/>
      <c r="H26" s="876"/>
      <c r="I26" s="876"/>
      <c r="J26" s="876"/>
      <c r="K26" s="876"/>
      <c r="L26" s="876"/>
      <c r="M26" s="876"/>
      <c r="N26" s="876"/>
      <c r="O26" s="876"/>
      <c r="P26" s="876"/>
      <c r="Q26" s="876"/>
      <c r="R26" s="876"/>
      <c r="S26" s="876"/>
      <c r="T26" s="876"/>
      <c r="U26" s="876"/>
      <c r="V26" s="876"/>
      <c r="W26" s="876"/>
      <c r="X26" s="876"/>
      <c r="Y26" s="876"/>
      <c r="Z26" s="622"/>
      <c r="AA26" s="622"/>
      <c r="AB26" s="85"/>
    </row>
    <row r="27" spans="1:31" ht="15" customHeight="1" x14ac:dyDescent="0.25">
      <c r="A27" s="855"/>
      <c r="B27" s="856"/>
      <c r="C27" s="857"/>
      <c r="D27" s="69"/>
      <c r="E27" s="584" t="s">
        <v>244</v>
      </c>
      <c r="F27" s="584"/>
      <c r="G27" s="584"/>
      <c r="H27" s="584"/>
      <c r="I27" s="584"/>
      <c r="J27" s="584"/>
      <c r="K27" s="584"/>
      <c r="L27" s="584"/>
      <c r="M27" s="584"/>
      <c r="N27" s="584"/>
      <c r="O27" s="584"/>
      <c r="P27" s="584"/>
      <c r="Q27" s="584"/>
      <c r="R27" s="584"/>
      <c r="S27" s="585"/>
      <c r="T27" s="584"/>
      <c r="U27" s="584"/>
      <c r="V27" s="585"/>
      <c r="W27" s="584"/>
      <c r="X27" s="584"/>
      <c r="Y27" s="585"/>
      <c r="Z27" s="622"/>
      <c r="AA27" s="622"/>
      <c r="AB27" s="85"/>
    </row>
    <row r="28" spans="1:31" ht="15" customHeight="1" x14ac:dyDescent="0.25">
      <c r="A28" s="852" t="s">
        <v>668</v>
      </c>
      <c r="B28" s="853"/>
      <c r="C28" s="854"/>
      <c r="D28" s="69"/>
      <c r="E28" s="584" t="s">
        <v>200</v>
      </c>
      <c r="F28" s="584"/>
      <c r="G28" s="584"/>
      <c r="H28" s="584"/>
      <c r="I28" s="584"/>
      <c r="J28" s="584"/>
      <c r="K28" s="584"/>
      <c r="L28" s="584"/>
      <c r="M28" s="584"/>
      <c r="N28" s="584"/>
      <c r="O28" s="584"/>
      <c r="P28" s="584"/>
      <c r="Q28" s="584"/>
      <c r="R28" s="584"/>
      <c r="S28" s="585"/>
      <c r="T28" s="584"/>
      <c r="U28" s="584"/>
      <c r="V28" s="585"/>
      <c r="W28" s="584"/>
      <c r="X28" s="584"/>
      <c r="Y28" s="585"/>
      <c r="Z28" s="622"/>
      <c r="AA28" s="622"/>
      <c r="AB28" s="85"/>
    </row>
    <row r="29" spans="1:31" ht="15" customHeight="1" x14ac:dyDescent="0.25">
      <c r="A29" s="855"/>
      <c r="B29" s="856"/>
      <c r="C29" s="857"/>
      <c r="D29" s="69"/>
      <c r="E29" s="472"/>
      <c r="F29" s="622"/>
      <c r="G29" s="622"/>
      <c r="H29" s="622"/>
      <c r="I29" s="622"/>
      <c r="J29" s="622"/>
      <c r="K29" s="622"/>
      <c r="L29" s="622"/>
      <c r="M29" s="622"/>
      <c r="N29" s="622"/>
      <c r="O29" s="622"/>
      <c r="P29" s="622"/>
      <c r="Q29" s="622"/>
      <c r="R29" s="622"/>
      <c r="S29" s="623"/>
      <c r="T29" s="622"/>
      <c r="U29" s="622"/>
      <c r="V29" s="623"/>
      <c r="W29" s="622"/>
      <c r="X29" s="622"/>
      <c r="Y29" s="623"/>
      <c r="Z29" s="622"/>
      <c r="AA29" s="622"/>
      <c r="AB29" s="95"/>
    </row>
    <row r="30" spans="1:31" ht="15" customHeight="1" x14ac:dyDescent="0.25">
      <c r="A30" s="943" t="s">
        <v>669</v>
      </c>
      <c r="B30" s="944"/>
      <c r="C30" s="945"/>
      <c r="D30" s="69"/>
      <c r="E30" s="69"/>
      <c r="F30" s="85"/>
      <c r="G30" s="85"/>
      <c r="H30" s="85"/>
      <c r="I30" s="85"/>
      <c r="J30" s="85"/>
      <c r="K30" s="85"/>
      <c r="L30" s="85"/>
      <c r="M30" s="85"/>
      <c r="N30" s="85"/>
      <c r="O30" s="85"/>
      <c r="P30" s="85"/>
      <c r="Q30" s="85"/>
      <c r="R30" s="85"/>
      <c r="S30" s="218"/>
      <c r="T30" s="85"/>
      <c r="U30" s="85"/>
      <c r="V30" s="218"/>
      <c r="W30" s="85"/>
      <c r="X30" s="85"/>
      <c r="Y30" s="218"/>
      <c r="Z30" s="85"/>
      <c r="AA30" s="85"/>
      <c r="AB30" s="85"/>
    </row>
    <row r="31" spans="1:31" ht="15" customHeight="1" x14ac:dyDescent="0.25">
      <c r="A31" s="946"/>
      <c r="B31" s="947"/>
      <c r="C31" s="948"/>
      <c r="D31" s="69"/>
      <c r="E31" s="69"/>
      <c r="F31" s="85"/>
      <c r="G31" s="85"/>
      <c r="H31" s="85"/>
      <c r="I31" s="85"/>
      <c r="J31" s="85"/>
      <c r="K31" s="85"/>
      <c r="L31" s="85"/>
      <c r="M31" s="85"/>
      <c r="N31" s="85"/>
      <c r="O31" s="85"/>
      <c r="P31" s="85"/>
      <c r="Q31" s="85"/>
      <c r="R31" s="85"/>
      <c r="S31" s="218"/>
      <c r="T31" s="85"/>
      <c r="U31" s="85"/>
      <c r="V31" s="218"/>
      <c r="W31" s="85"/>
      <c r="X31" s="85"/>
      <c r="Y31" s="218"/>
      <c r="Z31" s="85"/>
      <c r="AA31" s="85"/>
      <c r="AB31" s="85"/>
    </row>
    <row r="32" spans="1:31" ht="15" customHeight="1" x14ac:dyDescent="0.25">
      <c r="A32" s="845" t="s">
        <v>862</v>
      </c>
      <c r="B32" s="846"/>
      <c r="C32" s="847"/>
      <c r="D32" s="69"/>
      <c r="E32" s="69"/>
      <c r="F32" s="69"/>
      <c r="G32" s="69"/>
      <c r="H32" s="69"/>
      <c r="I32" s="69"/>
      <c r="J32" s="69"/>
      <c r="K32" s="69"/>
      <c r="L32" s="69"/>
      <c r="M32" s="69"/>
      <c r="N32" s="69"/>
      <c r="O32" s="69"/>
      <c r="P32" s="69"/>
      <c r="Q32" s="69"/>
      <c r="R32" s="69"/>
      <c r="S32" s="210"/>
      <c r="T32" s="69"/>
      <c r="U32" s="69"/>
      <c r="V32" s="210"/>
      <c r="W32" s="69"/>
      <c r="X32" s="69"/>
      <c r="Y32" s="210"/>
      <c r="Z32" s="69"/>
      <c r="AA32" s="69"/>
      <c r="AB32" s="69"/>
    </row>
    <row r="33" spans="1:28" ht="15" customHeight="1" x14ac:dyDescent="0.25">
      <c r="A33" s="848"/>
      <c r="B33" s="849"/>
      <c r="C33" s="850"/>
      <c r="D33" s="69"/>
      <c r="E33" s="69"/>
      <c r="F33" s="69"/>
      <c r="G33" s="69"/>
      <c r="H33" s="69"/>
      <c r="I33" s="69"/>
      <c r="J33" s="69"/>
      <c r="K33" s="69"/>
      <c r="L33" s="69"/>
      <c r="M33" s="69"/>
      <c r="N33" s="69"/>
      <c r="O33" s="69"/>
      <c r="P33" s="69"/>
      <c r="Q33" s="69"/>
      <c r="R33" s="69"/>
      <c r="S33" s="210"/>
      <c r="T33" s="69"/>
      <c r="U33" s="69"/>
      <c r="V33" s="210"/>
      <c r="W33" s="69"/>
      <c r="X33" s="69"/>
      <c r="Y33" s="210"/>
      <c r="Z33" s="69"/>
      <c r="AA33" s="69"/>
      <c r="AB33" s="69"/>
    </row>
    <row r="34" spans="1:28" ht="15" customHeight="1" x14ac:dyDescent="0.25">
      <c r="A34" s="852" t="s">
        <v>12</v>
      </c>
      <c r="B34" s="853"/>
      <c r="C34" s="854"/>
      <c r="D34" s="69"/>
      <c r="E34" s="69"/>
      <c r="F34" s="69"/>
      <c r="G34" s="69"/>
      <c r="H34" s="69"/>
      <c r="I34" s="69"/>
      <c r="J34" s="69"/>
      <c r="K34" s="69"/>
      <c r="L34" s="69"/>
      <c r="M34" s="69"/>
      <c r="N34" s="69"/>
      <c r="O34" s="69"/>
      <c r="P34" s="69"/>
      <c r="Q34" s="69"/>
      <c r="R34" s="69"/>
      <c r="S34" s="210"/>
      <c r="T34" s="69"/>
      <c r="U34" s="69"/>
      <c r="V34" s="210"/>
      <c r="W34" s="69"/>
      <c r="X34" s="69"/>
      <c r="Y34" s="210"/>
      <c r="Z34" s="69"/>
      <c r="AA34" s="69"/>
      <c r="AB34" s="69"/>
    </row>
    <row r="35" spans="1:28" ht="15" customHeight="1" x14ac:dyDescent="0.25">
      <c r="A35" s="855"/>
      <c r="B35" s="856"/>
      <c r="C35" s="857"/>
      <c r="D35" s="69"/>
      <c r="E35" s="69"/>
      <c r="F35" s="69"/>
      <c r="G35" s="69"/>
      <c r="H35" s="69"/>
      <c r="I35" s="69"/>
      <c r="J35" s="69"/>
      <c r="K35" s="69"/>
      <c r="L35" s="69"/>
      <c r="M35" s="69"/>
      <c r="N35" s="69"/>
      <c r="O35" s="69"/>
      <c r="P35" s="69"/>
      <c r="Q35" s="69"/>
      <c r="R35" s="69"/>
      <c r="S35" s="210"/>
      <c r="T35" s="69"/>
      <c r="U35" s="69"/>
      <c r="V35" s="210"/>
      <c r="W35" s="69"/>
      <c r="X35" s="69"/>
      <c r="Y35" s="210"/>
      <c r="Z35" s="69"/>
      <c r="AA35" s="69"/>
      <c r="AB35" s="69"/>
    </row>
    <row r="36" spans="1:28" ht="15" customHeight="1" x14ac:dyDescent="0.25">
      <c r="A36" s="852" t="s">
        <v>15</v>
      </c>
      <c r="B36" s="853"/>
      <c r="C36" s="854"/>
      <c r="D36" s="69"/>
      <c r="E36" s="69"/>
      <c r="F36" s="69"/>
      <c r="G36" s="69"/>
      <c r="H36" s="69"/>
      <c r="I36" s="69"/>
      <c r="J36" s="69"/>
      <c r="K36" s="69"/>
      <c r="L36" s="69"/>
      <c r="M36" s="69"/>
      <c r="N36" s="69"/>
      <c r="O36" s="69"/>
      <c r="P36" s="69"/>
      <c r="Q36" s="69"/>
      <c r="R36" s="69"/>
      <c r="S36" s="210"/>
      <c r="T36" s="69"/>
      <c r="U36" s="69"/>
      <c r="V36" s="210"/>
      <c r="W36" s="69"/>
      <c r="X36" s="69"/>
      <c r="Y36" s="210"/>
      <c r="Z36" s="69"/>
      <c r="AA36" s="69"/>
      <c r="AB36" s="69"/>
    </row>
    <row r="37" spans="1:28" ht="15" customHeight="1" x14ac:dyDescent="0.25">
      <c r="A37" s="855"/>
      <c r="B37" s="856"/>
      <c r="C37" s="857"/>
      <c r="D37" s="69"/>
      <c r="E37" s="69"/>
      <c r="F37" s="69"/>
      <c r="G37" s="69"/>
      <c r="H37" s="69"/>
      <c r="I37" s="69"/>
      <c r="J37" s="69"/>
      <c r="K37" s="69"/>
      <c r="L37" s="69"/>
      <c r="M37" s="69"/>
      <c r="N37" s="69"/>
      <c r="O37" s="69"/>
      <c r="P37" s="69"/>
      <c r="Q37" s="69"/>
      <c r="R37" s="69"/>
      <c r="S37" s="210"/>
      <c r="T37" s="69"/>
      <c r="U37" s="69"/>
      <c r="V37" s="210"/>
      <c r="W37" s="69"/>
      <c r="X37" s="69"/>
      <c r="Y37" s="210"/>
      <c r="Z37" s="69"/>
      <c r="AA37" s="69"/>
      <c r="AB37" s="69"/>
    </row>
    <row r="38" spans="1:28" ht="15" customHeight="1" x14ac:dyDescent="0.25">
      <c r="A38" s="852" t="s">
        <v>17</v>
      </c>
      <c r="B38" s="853"/>
      <c r="C38" s="854"/>
      <c r="D38" s="69"/>
      <c r="E38" s="69"/>
      <c r="F38" s="69"/>
      <c r="G38" s="69"/>
      <c r="H38" s="69"/>
      <c r="I38" s="69"/>
      <c r="J38" s="69"/>
      <c r="K38" s="69"/>
      <c r="L38" s="69"/>
      <c r="M38" s="69"/>
      <c r="N38" s="69"/>
      <c r="O38" s="69"/>
      <c r="P38" s="69"/>
      <c r="Q38" s="69"/>
      <c r="R38" s="69"/>
      <c r="S38" s="210"/>
      <c r="T38" s="69"/>
      <c r="U38" s="69"/>
      <c r="V38" s="210"/>
      <c r="W38" s="69"/>
      <c r="X38" s="69"/>
      <c r="Y38" s="210"/>
      <c r="Z38" s="69"/>
      <c r="AA38" s="69"/>
      <c r="AB38" s="69"/>
    </row>
    <row r="39" spans="1:28" ht="15" customHeight="1" x14ac:dyDescent="0.25">
      <c r="A39" s="855"/>
      <c r="B39" s="856"/>
      <c r="C39" s="857"/>
      <c r="D39" s="69"/>
      <c r="E39" s="69"/>
      <c r="F39" s="69"/>
      <c r="G39" s="69"/>
      <c r="H39" s="69"/>
      <c r="I39" s="69"/>
      <c r="J39" s="69"/>
      <c r="K39" s="69"/>
      <c r="L39" s="69"/>
      <c r="M39" s="69"/>
      <c r="N39" s="69"/>
      <c r="O39" s="69"/>
      <c r="P39" s="69"/>
      <c r="Q39" s="69"/>
      <c r="R39" s="69"/>
      <c r="S39" s="210"/>
      <c r="T39" s="69"/>
      <c r="U39" s="69"/>
      <c r="V39" s="210"/>
      <c r="W39" s="69"/>
      <c r="X39" s="69"/>
      <c r="Y39" s="210"/>
      <c r="Z39" s="69"/>
      <c r="AA39" s="69"/>
      <c r="AB39" s="69"/>
    </row>
    <row r="40" spans="1:28" ht="15" customHeight="1" x14ac:dyDescent="0.25">
      <c r="A40" s="77"/>
      <c r="B40" s="77"/>
      <c r="C40" s="77"/>
      <c r="D40" s="69"/>
      <c r="E40" s="69"/>
      <c r="F40" s="69"/>
      <c r="G40" s="69"/>
      <c r="H40" s="69"/>
      <c r="I40" s="69"/>
      <c r="J40" s="69"/>
      <c r="K40" s="69"/>
      <c r="L40" s="69"/>
      <c r="M40" s="69"/>
      <c r="N40" s="69"/>
      <c r="O40" s="69"/>
      <c r="P40" s="69"/>
      <c r="Q40" s="69"/>
      <c r="R40" s="69"/>
      <c r="S40" s="210"/>
      <c r="T40" s="69"/>
      <c r="U40" s="69"/>
      <c r="V40" s="210"/>
      <c r="W40" s="69"/>
      <c r="X40" s="69"/>
      <c r="Y40" s="210"/>
      <c r="Z40" s="69"/>
      <c r="AA40" s="69"/>
      <c r="AB40" s="69"/>
    </row>
    <row r="41" spans="1:28" ht="15" customHeight="1" x14ac:dyDescent="0.25">
      <c r="A41" s="78"/>
      <c r="B41" s="78"/>
      <c r="C41" s="78"/>
      <c r="D41" s="69"/>
      <c r="E41" s="69"/>
      <c r="F41" s="69"/>
      <c r="G41" s="69"/>
      <c r="H41" s="69"/>
      <c r="I41" s="69"/>
      <c r="J41" s="69"/>
      <c r="K41" s="69"/>
      <c r="L41" s="69"/>
      <c r="M41" s="69"/>
      <c r="N41" s="69"/>
      <c r="O41" s="69"/>
      <c r="P41" s="69"/>
      <c r="Q41" s="69"/>
      <c r="R41" s="69"/>
      <c r="S41" s="210"/>
      <c r="T41" s="69"/>
      <c r="U41" s="69"/>
      <c r="V41" s="210"/>
      <c r="W41" s="69"/>
      <c r="X41" s="69"/>
      <c r="Y41" s="210"/>
      <c r="Z41" s="69"/>
      <c r="AA41" s="69"/>
      <c r="AB41" s="69"/>
    </row>
    <row r="42" spans="1:28" ht="15" customHeight="1" x14ac:dyDescent="0.25">
      <c r="A42" s="858" t="s">
        <v>22</v>
      </c>
      <c r="B42" s="858"/>
      <c r="C42" s="858"/>
      <c r="D42" s="69"/>
      <c r="E42" s="69"/>
      <c r="F42" s="69"/>
      <c r="G42" s="69"/>
      <c r="H42" s="69"/>
      <c r="I42" s="69"/>
      <c r="J42" s="69"/>
      <c r="K42" s="69"/>
      <c r="L42" s="69"/>
      <c r="M42" s="69"/>
      <c r="N42" s="69"/>
      <c r="O42" s="69"/>
      <c r="P42" s="69"/>
      <c r="Q42" s="69"/>
      <c r="R42" s="69"/>
      <c r="S42" s="210"/>
      <c r="T42" s="69"/>
      <c r="U42" s="69"/>
      <c r="V42" s="210"/>
      <c r="W42" s="69"/>
      <c r="X42" s="69"/>
      <c r="Y42" s="210"/>
      <c r="Z42" s="69"/>
      <c r="AA42" s="69"/>
      <c r="AB42" s="69"/>
    </row>
    <row r="43" spans="1:28" ht="15" customHeight="1" x14ac:dyDescent="0.25">
      <c r="A43" s="115" t="s">
        <v>80</v>
      </c>
      <c r="B43" s="72"/>
      <c r="C43" s="72"/>
      <c r="D43" s="69"/>
      <c r="E43" s="69"/>
      <c r="F43" s="69"/>
      <c r="G43" s="69"/>
      <c r="H43" s="69"/>
      <c r="I43" s="69"/>
      <c r="J43" s="69"/>
      <c r="K43" s="69"/>
      <c r="L43" s="69"/>
      <c r="M43" s="69"/>
      <c r="N43" s="69"/>
      <c r="O43" s="69"/>
      <c r="P43" s="69"/>
      <c r="Q43" s="69"/>
      <c r="R43" s="69"/>
      <c r="S43" s="210"/>
      <c r="T43" s="69"/>
      <c r="U43" s="69"/>
      <c r="V43" s="210"/>
      <c r="W43" s="69"/>
      <c r="X43" s="69"/>
      <c r="Y43" s="210"/>
      <c r="Z43" s="69"/>
      <c r="AA43" s="69"/>
      <c r="AB43" s="69"/>
    </row>
    <row r="44" spans="1:28" ht="15" customHeight="1" x14ac:dyDescent="0.25">
      <c r="A44" s="73" t="s">
        <v>24</v>
      </c>
      <c r="B44" s="72"/>
      <c r="C44" s="72"/>
      <c r="D44" s="69"/>
      <c r="E44" s="69"/>
      <c r="F44" s="69"/>
      <c r="G44" s="69"/>
      <c r="H44" s="69"/>
      <c r="I44" s="69"/>
      <c r="J44" s="69"/>
      <c r="K44" s="69"/>
      <c r="L44" s="69"/>
      <c r="M44" s="69"/>
      <c r="N44" s="69"/>
      <c r="O44" s="69"/>
      <c r="P44" s="69"/>
      <c r="Q44" s="69"/>
      <c r="R44" s="69"/>
      <c r="S44" s="210"/>
      <c r="T44" s="69"/>
      <c r="U44" s="69"/>
      <c r="V44" s="210"/>
      <c r="W44" s="69"/>
      <c r="X44" s="69"/>
      <c r="Y44" s="210"/>
      <c r="Z44" s="69"/>
      <c r="AA44" s="69"/>
      <c r="AB44" s="69"/>
    </row>
    <row r="45" spans="1:28" ht="15" customHeight="1" x14ac:dyDescent="0.25">
      <c r="A45" s="73" t="s">
        <v>25</v>
      </c>
      <c r="B45" s="72"/>
      <c r="C45" s="72"/>
      <c r="D45" s="69"/>
      <c r="E45" s="69"/>
      <c r="F45" s="69"/>
      <c r="G45" s="69"/>
      <c r="H45" s="69"/>
      <c r="I45" s="69"/>
      <c r="J45" s="69"/>
      <c r="K45" s="69"/>
      <c r="L45" s="69"/>
      <c r="M45" s="69"/>
      <c r="N45" s="69"/>
      <c r="O45" s="69"/>
      <c r="P45" s="69"/>
      <c r="Q45" s="69"/>
      <c r="R45" s="69"/>
      <c r="S45" s="210"/>
      <c r="T45" s="69"/>
      <c r="U45" s="69"/>
      <c r="V45" s="210"/>
      <c r="W45" s="69"/>
      <c r="X45" s="69"/>
      <c r="Y45" s="210"/>
      <c r="Z45" s="69"/>
      <c r="AA45" s="69"/>
      <c r="AB45" s="69"/>
    </row>
    <row r="46" spans="1:28" ht="15" customHeight="1" x14ac:dyDescent="0.25">
      <c r="A46" s="73" t="s">
        <v>26</v>
      </c>
      <c r="B46" s="72"/>
      <c r="C46" s="72"/>
      <c r="D46" s="69"/>
      <c r="E46" s="69"/>
      <c r="F46" s="69"/>
      <c r="G46" s="69"/>
      <c r="H46" s="69"/>
      <c r="I46" s="69"/>
      <c r="J46" s="69"/>
      <c r="K46" s="69"/>
      <c r="L46" s="69"/>
      <c r="M46" s="69"/>
      <c r="N46" s="69"/>
      <c r="O46" s="69"/>
      <c r="P46" s="69"/>
      <c r="Q46" s="69"/>
      <c r="R46" s="69"/>
      <c r="S46" s="210"/>
      <c r="T46" s="69"/>
      <c r="U46" s="69"/>
      <c r="V46" s="210"/>
      <c r="W46" s="69"/>
      <c r="X46" s="69"/>
      <c r="Y46" s="210"/>
      <c r="Z46" s="69"/>
      <c r="AA46" s="69"/>
      <c r="AB46" s="69"/>
    </row>
    <row r="47" spans="1:28" ht="15" customHeight="1" x14ac:dyDescent="0.25">
      <c r="A47" s="73" t="s">
        <v>27</v>
      </c>
      <c r="B47" s="72"/>
      <c r="C47" s="72"/>
      <c r="D47" s="69"/>
      <c r="E47" s="69"/>
      <c r="F47" s="69"/>
      <c r="G47" s="69"/>
      <c r="H47" s="69"/>
      <c r="I47" s="69"/>
      <c r="J47" s="69"/>
      <c r="K47" s="69"/>
      <c r="L47" s="69"/>
      <c r="M47" s="69"/>
      <c r="N47" s="69"/>
      <c r="O47" s="69"/>
      <c r="P47" s="69"/>
      <c r="Q47" s="69"/>
      <c r="R47" s="69"/>
      <c r="S47" s="210"/>
      <c r="T47" s="69"/>
      <c r="U47" s="69"/>
      <c r="V47" s="210"/>
      <c r="W47" s="69"/>
      <c r="X47" s="69"/>
      <c r="Y47" s="210"/>
      <c r="Z47" s="69"/>
      <c r="AA47" s="69"/>
      <c r="AB47" s="69"/>
    </row>
    <row r="48" spans="1:28" ht="15" customHeight="1" x14ac:dyDescent="0.25">
      <c r="A48" s="73" t="s">
        <v>28</v>
      </c>
      <c r="B48" s="72"/>
      <c r="C48" s="72"/>
      <c r="D48" s="69"/>
      <c r="E48" s="69"/>
      <c r="F48" s="69"/>
      <c r="G48" s="69"/>
      <c r="H48" s="69"/>
      <c r="I48" s="69"/>
      <c r="J48" s="69"/>
      <c r="K48" s="69"/>
      <c r="L48" s="69"/>
      <c r="M48" s="69"/>
      <c r="N48" s="69"/>
      <c r="O48" s="69"/>
      <c r="P48" s="69"/>
      <c r="Q48" s="69"/>
      <c r="R48" s="69"/>
      <c r="S48" s="210"/>
      <c r="T48" s="69"/>
      <c r="U48" s="69"/>
      <c r="V48" s="210"/>
      <c r="W48" s="69"/>
      <c r="X48" s="69"/>
      <c r="Y48" s="210"/>
      <c r="Z48" s="69"/>
      <c r="AA48" s="69"/>
      <c r="AB48" s="69"/>
    </row>
    <row r="49" spans="1:28" ht="15" customHeight="1" x14ac:dyDescent="0.25">
      <c r="A49" s="79"/>
      <c r="B49" s="72"/>
      <c r="C49" s="72"/>
      <c r="D49" s="69"/>
      <c r="E49" s="69"/>
      <c r="F49" s="69"/>
      <c r="G49" s="69"/>
      <c r="H49" s="69"/>
      <c r="I49" s="69"/>
      <c r="J49" s="69"/>
      <c r="K49" s="69"/>
      <c r="L49" s="69"/>
      <c r="M49" s="69"/>
      <c r="N49" s="69"/>
      <c r="O49" s="69"/>
      <c r="P49" s="69"/>
      <c r="Q49" s="69"/>
      <c r="R49" s="69"/>
      <c r="S49" s="210"/>
      <c r="T49" s="69"/>
      <c r="U49" s="69"/>
      <c r="V49" s="210"/>
      <c r="W49" s="69"/>
      <c r="X49" s="69"/>
      <c r="Y49" s="210"/>
      <c r="Z49" s="69"/>
      <c r="AA49" s="69"/>
      <c r="AB49" s="69"/>
    </row>
    <row r="50" spans="1:28" ht="15" customHeight="1" x14ac:dyDescent="0.25">
      <c r="A50" s="859" t="s">
        <v>810</v>
      </c>
      <c r="B50" s="859"/>
      <c r="C50" s="859"/>
      <c r="D50" s="69"/>
      <c r="E50" s="69"/>
      <c r="F50" s="69"/>
      <c r="G50" s="69"/>
      <c r="H50" s="69"/>
      <c r="I50" s="69"/>
      <c r="J50" s="69"/>
      <c r="K50" s="69"/>
      <c r="L50" s="69"/>
      <c r="M50" s="69"/>
      <c r="N50" s="69"/>
      <c r="O50" s="69"/>
      <c r="P50" s="69"/>
      <c r="Q50" s="69"/>
      <c r="R50" s="69"/>
      <c r="S50" s="210"/>
      <c r="T50" s="69"/>
      <c r="U50" s="69"/>
      <c r="V50" s="210"/>
      <c r="W50" s="69"/>
      <c r="X50" s="69"/>
      <c r="Y50" s="210"/>
      <c r="Z50" s="69"/>
      <c r="AA50" s="69"/>
      <c r="AB50" s="69"/>
    </row>
    <row r="51" spans="1:28" ht="15" customHeight="1" x14ac:dyDescent="0.25">
      <c r="A51" s="859"/>
      <c r="B51" s="859"/>
      <c r="C51" s="859"/>
      <c r="D51" s="69"/>
      <c r="E51" s="69"/>
      <c r="F51" s="69"/>
      <c r="G51" s="69"/>
      <c r="H51" s="69"/>
      <c r="I51" s="69"/>
      <c r="J51" s="69"/>
      <c r="K51" s="69"/>
      <c r="L51" s="69"/>
      <c r="M51" s="69"/>
      <c r="N51" s="69"/>
      <c r="O51" s="69"/>
      <c r="P51" s="69"/>
      <c r="Q51" s="69"/>
      <c r="R51" s="69"/>
      <c r="S51" s="210"/>
      <c r="T51" s="69"/>
      <c r="U51" s="69"/>
      <c r="V51" s="210"/>
      <c r="W51" s="69"/>
      <c r="X51" s="69"/>
      <c r="Y51" s="210"/>
      <c r="Z51" s="69"/>
      <c r="AA51" s="69"/>
      <c r="AB51" s="69"/>
    </row>
    <row r="52" spans="1:28" ht="15" customHeight="1" x14ac:dyDescent="0.25">
      <c r="A52" s="851" t="s">
        <v>29</v>
      </c>
      <c r="B52" s="851"/>
      <c r="C52" s="851"/>
      <c r="D52" s="69"/>
      <c r="E52" s="69"/>
      <c r="F52" s="69"/>
      <c r="G52" s="69"/>
      <c r="H52" s="69"/>
      <c r="I52" s="69"/>
      <c r="J52" s="69"/>
      <c r="K52" s="69"/>
      <c r="L52" s="69"/>
      <c r="M52" s="69"/>
      <c r="N52" s="69"/>
      <c r="O52" s="69"/>
      <c r="P52" s="69"/>
      <c r="Q52" s="69"/>
      <c r="R52" s="69"/>
      <c r="S52" s="210"/>
      <c r="T52" s="69"/>
      <c r="U52" s="69"/>
      <c r="V52" s="210"/>
      <c r="W52" s="69"/>
      <c r="X52" s="69"/>
      <c r="Y52" s="210"/>
      <c r="Z52" s="69"/>
      <c r="AA52" s="69"/>
      <c r="AB52" s="69"/>
    </row>
    <row r="53" spans="1:28" ht="15" customHeight="1" x14ac:dyDescent="0.25">
      <c r="A53" s="851"/>
      <c r="B53" s="851"/>
      <c r="C53" s="851"/>
      <c r="D53" s="69"/>
      <c r="E53" s="69"/>
      <c r="F53" s="69"/>
      <c r="G53" s="69"/>
      <c r="H53" s="69"/>
      <c r="I53" s="69"/>
      <c r="J53" s="69"/>
      <c r="K53" s="69"/>
      <c r="L53" s="69"/>
      <c r="M53" s="69"/>
      <c r="N53" s="69"/>
      <c r="O53" s="69"/>
      <c r="P53" s="69"/>
      <c r="Q53" s="69"/>
      <c r="R53" s="69"/>
      <c r="S53" s="210"/>
      <c r="T53" s="69"/>
      <c r="U53" s="69"/>
      <c r="V53" s="210"/>
      <c r="W53" s="69"/>
      <c r="X53" s="69"/>
      <c r="Y53" s="210"/>
      <c r="Z53" s="69"/>
      <c r="AA53" s="69"/>
      <c r="AB53" s="69"/>
    </row>
    <row r="54" spans="1:28" ht="15" customHeight="1" x14ac:dyDescent="0.25">
      <c r="A54" s="78"/>
      <c r="B54" s="78"/>
      <c r="C54" s="78"/>
      <c r="D54" s="69"/>
      <c r="E54" s="69"/>
      <c r="F54" s="69"/>
      <c r="G54" s="69"/>
      <c r="H54" s="69"/>
      <c r="I54" s="69"/>
      <c r="J54" s="69"/>
      <c r="K54" s="69"/>
      <c r="L54" s="69"/>
      <c r="M54" s="69"/>
      <c r="N54" s="69"/>
      <c r="O54" s="69"/>
      <c r="P54" s="69"/>
      <c r="Q54" s="69"/>
      <c r="R54" s="69"/>
      <c r="S54" s="210"/>
      <c r="T54" s="69"/>
      <c r="U54" s="69"/>
      <c r="V54" s="210"/>
      <c r="W54" s="69"/>
      <c r="X54" s="69"/>
      <c r="Y54" s="210"/>
      <c r="Z54" s="69"/>
      <c r="AA54" s="69"/>
      <c r="AB54" s="69"/>
    </row>
    <row r="55" spans="1:28" ht="15" customHeight="1" x14ac:dyDescent="0.25">
      <c r="A55" s="78"/>
      <c r="B55" s="78"/>
      <c r="C55" s="78"/>
      <c r="D55" s="69"/>
      <c r="E55" s="69"/>
      <c r="F55" s="69"/>
      <c r="G55" s="69"/>
      <c r="H55" s="69"/>
      <c r="I55" s="69"/>
      <c r="J55" s="69"/>
      <c r="K55" s="69"/>
      <c r="L55" s="69"/>
      <c r="M55" s="69"/>
      <c r="N55" s="69"/>
      <c r="O55" s="69"/>
      <c r="P55" s="69"/>
      <c r="Q55" s="69"/>
      <c r="R55" s="69"/>
      <c r="S55" s="210"/>
      <c r="T55" s="69"/>
      <c r="U55" s="69"/>
      <c r="V55" s="210"/>
      <c r="W55" s="69"/>
      <c r="X55" s="69"/>
      <c r="Y55" s="210"/>
      <c r="Z55" s="69"/>
      <c r="AA55" s="69"/>
      <c r="AB55" s="69"/>
    </row>
    <row r="56" spans="1:28" ht="15" customHeight="1" x14ac:dyDescent="0.25">
      <c r="A56" s="78"/>
      <c r="B56" s="78"/>
      <c r="C56" s="78"/>
      <c r="D56" s="69"/>
      <c r="E56" s="92"/>
      <c r="F56" s="69"/>
      <c r="G56" s="69"/>
      <c r="H56" s="69"/>
      <c r="I56" s="69"/>
      <c r="J56" s="69"/>
      <c r="K56" s="69"/>
      <c r="L56" s="69"/>
      <c r="M56" s="69"/>
      <c r="N56" s="69"/>
      <c r="O56" s="69"/>
      <c r="P56" s="69"/>
      <c r="Q56" s="69"/>
      <c r="R56" s="69"/>
      <c r="S56" s="210"/>
      <c r="T56" s="69"/>
      <c r="U56" s="69"/>
      <c r="V56" s="210"/>
      <c r="W56" s="69"/>
      <c r="X56" s="69"/>
      <c r="Y56" s="210"/>
      <c r="Z56" s="69"/>
      <c r="AA56" s="69"/>
      <c r="AB56" s="69"/>
    </row>
    <row r="57" spans="1:28" ht="15" customHeight="1" x14ac:dyDescent="0.25">
      <c r="A57" s="78"/>
      <c r="B57" s="78"/>
      <c r="C57" s="78"/>
      <c r="D57" s="69"/>
      <c r="E57" s="92"/>
      <c r="F57" s="69"/>
      <c r="G57" s="69"/>
      <c r="H57" s="69"/>
      <c r="I57" s="69"/>
      <c r="J57" s="69"/>
      <c r="K57" s="69"/>
      <c r="L57" s="69"/>
      <c r="M57" s="69"/>
      <c r="N57" s="69"/>
      <c r="O57" s="69"/>
      <c r="P57" s="69"/>
      <c r="Q57" s="69"/>
      <c r="R57" s="69"/>
      <c r="S57" s="210"/>
      <c r="T57" s="69"/>
      <c r="U57" s="69"/>
      <c r="V57" s="210"/>
      <c r="W57" s="69"/>
      <c r="X57" s="69"/>
      <c r="Y57" s="210"/>
      <c r="Z57" s="69"/>
      <c r="AA57" s="69"/>
      <c r="AB57" s="69"/>
    </row>
    <row r="58" spans="1:28" ht="15" customHeight="1" x14ac:dyDescent="0.25">
      <c r="D58" s="69"/>
      <c r="E58" s="92"/>
      <c r="F58" s="69"/>
      <c r="G58" s="69"/>
      <c r="H58" s="69"/>
      <c r="I58" s="69"/>
      <c r="J58" s="69"/>
      <c r="K58" s="69"/>
      <c r="L58" s="69"/>
      <c r="M58" s="69"/>
      <c r="N58" s="69"/>
      <c r="O58" s="69"/>
      <c r="P58" s="69"/>
      <c r="Q58" s="69"/>
      <c r="R58" s="69"/>
      <c r="S58" s="210"/>
      <c r="T58" s="69"/>
      <c r="U58" s="69"/>
      <c r="V58" s="210"/>
      <c r="W58" s="69"/>
      <c r="X58" s="69"/>
      <c r="Y58" s="210"/>
      <c r="Z58" s="69"/>
      <c r="AA58" s="69"/>
      <c r="AB58" s="69"/>
    </row>
    <row r="59" spans="1:28" ht="15" customHeight="1" x14ac:dyDescent="0.25">
      <c r="D59" s="69"/>
      <c r="E59" s="92"/>
      <c r="F59" s="69"/>
      <c r="G59" s="69"/>
      <c r="H59" s="69"/>
      <c r="I59" s="69"/>
      <c r="J59" s="69"/>
      <c r="K59" s="69"/>
      <c r="L59" s="69"/>
      <c r="M59" s="69"/>
      <c r="N59" s="69"/>
      <c r="O59" s="69"/>
      <c r="P59" s="69"/>
      <c r="Q59" s="69"/>
      <c r="R59" s="69"/>
      <c r="S59" s="210"/>
      <c r="T59" s="69"/>
      <c r="U59" s="69"/>
      <c r="V59" s="210"/>
      <c r="W59" s="69"/>
      <c r="X59" s="69"/>
      <c r="Y59" s="210"/>
      <c r="Z59" s="69"/>
      <c r="AA59" s="69"/>
      <c r="AB59" s="69"/>
    </row>
    <row r="60" spans="1:28" ht="15" customHeight="1" x14ac:dyDescent="0.25">
      <c r="D60" s="69"/>
      <c r="E60" s="89"/>
      <c r="F60" s="92"/>
      <c r="G60" s="92"/>
      <c r="H60" s="92"/>
      <c r="I60" s="92"/>
      <c r="J60" s="92"/>
      <c r="K60" s="92"/>
      <c r="L60" s="92"/>
      <c r="M60" s="92"/>
      <c r="N60" s="92"/>
      <c r="O60" s="92"/>
      <c r="P60" s="92"/>
      <c r="Q60" s="92"/>
      <c r="R60" s="92"/>
      <c r="S60" s="219"/>
      <c r="T60" s="92"/>
      <c r="U60" s="92"/>
      <c r="V60" s="219"/>
      <c r="W60" s="92"/>
      <c r="X60" s="92"/>
      <c r="Y60" s="219"/>
      <c r="Z60" s="92"/>
      <c r="AA60" s="92"/>
      <c r="AB60" s="92"/>
    </row>
    <row r="61" spans="1:28" ht="15" customHeight="1" x14ac:dyDescent="0.25">
      <c r="D61" s="69"/>
      <c r="E61" s="89"/>
      <c r="F61" s="92"/>
      <c r="G61" s="92"/>
      <c r="H61" s="92"/>
      <c r="I61" s="92"/>
      <c r="J61" s="92"/>
      <c r="K61" s="92"/>
      <c r="L61" s="92"/>
      <c r="M61" s="92"/>
      <c r="N61" s="92"/>
      <c r="O61" s="92"/>
      <c r="P61" s="92"/>
      <c r="Q61" s="92"/>
      <c r="R61" s="92"/>
      <c r="S61" s="219"/>
      <c r="T61" s="92"/>
      <c r="U61" s="92"/>
      <c r="V61" s="219"/>
      <c r="W61" s="92"/>
      <c r="X61" s="92"/>
      <c r="Y61" s="219"/>
      <c r="Z61" s="92"/>
      <c r="AA61" s="92"/>
      <c r="AB61" s="92"/>
    </row>
    <row r="62" spans="1:28" ht="15" customHeight="1" x14ac:dyDescent="0.25">
      <c r="D62" s="69"/>
      <c r="E62" s="89"/>
      <c r="F62" s="92"/>
      <c r="G62" s="92"/>
      <c r="H62" s="92"/>
      <c r="I62" s="92"/>
      <c r="J62" s="92"/>
      <c r="K62" s="92"/>
      <c r="L62" s="92"/>
      <c r="M62" s="92"/>
      <c r="N62" s="92"/>
      <c r="O62" s="92"/>
      <c r="P62" s="92"/>
      <c r="Q62" s="92"/>
      <c r="R62" s="92"/>
      <c r="S62" s="219"/>
      <c r="T62" s="92"/>
      <c r="U62" s="92"/>
      <c r="V62" s="219"/>
      <c r="W62" s="92"/>
      <c r="X62" s="92"/>
      <c r="Y62" s="219"/>
      <c r="Z62" s="92"/>
      <c r="AA62" s="92"/>
      <c r="AB62" s="92"/>
    </row>
    <row r="63" spans="1:28" ht="15" customHeight="1" x14ac:dyDescent="0.25">
      <c r="D63" s="69"/>
      <c r="E63" s="89"/>
      <c r="F63" s="92"/>
      <c r="G63" s="92"/>
      <c r="H63" s="92"/>
      <c r="I63" s="92"/>
      <c r="J63" s="92"/>
      <c r="K63" s="92"/>
      <c r="L63" s="92"/>
      <c r="M63" s="92"/>
      <c r="N63" s="92"/>
      <c r="O63" s="92"/>
      <c r="P63" s="92"/>
      <c r="Q63" s="92"/>
      <c r="R63" s="92"/>
      <c r="S63" s="219"/>
      <c r="T63" s="92"/>
      <c r="U63" s="92"/>
      <c r="V63" s="219"/>
      <c r="W63" s="92"/>
      <c r="X63" s="92"/>
      <c r="Y63" s="219"/>
      <c r="Z63" s="92"/>
      <c r="AA63" s="92"/>
      <c r="AB63" s="92"/>
    </row>
    <row r="64" spans="1:28" ht="15" customHeight="1" x14ac:dyDescent="0.25">
      <c r="D64" s="69"/>
      <c r="E64" s="89"/>
      <c r="F64" s="89"/>
      <c r="G64" s="89"/>
      <c r="H64" s="89"/>
      <c r="I64" s="89"/>
      <c r="J64" s="89"/>
      <c r="K64" s="89"/>
      <c r="L64" s="89"/>
      <c r="M64" s="89"/>
      <c r="N64" s="89"/>
      <c r="O64" s="89"/>
      <c r="P64" s="89"/>
      <c r="Q64" s="89"/>
      <c r="R64" s="89"/>
      <c r="S64" s="226"/>
      <c r="T64" s="89"/>
      <c r="U64" s="89"/>
      <c r="V64" s="226"/>
      <c r="W64" s="89"/>
      <c r="X64" s="89"/>
      <c r="Y64" s="226"/>
      <c r="Z64" s="89"/>
      <c r="AA64" s="89"/>
      <c r="AB64" s="89"/>
    </row>
    <row r="65" spans="4:28" ht="15" customHeight="1" x14ac:dyDescent="0.25">
      <c r="D65" s="69"/>
      <c r="E65" s="89"/>
      <c r="F65" s="89"/>
      <c r="G65" s="89"/>
      <c r="H65" s="89"/>
      <c r="I65" s="89"/>
      <c r="J65" s="89"/>
      <c r="K65" s="89"/>
      <c r="L65" s="89"/>
      <c r="M65" s="89"/>
      <c r="N65" s="89"/>
      <c r="O65" s="89"/>
      <c r="P65" s="89"/>
      <c r="Q65" s="89"/>
      <c r="R65" s="89"/>
      <c r="S65" s="226"/>
      <c r="T65" s="89"/>
      <c r="U65" s="89"/>
      <c r="V65" s="226"/>
      <c r="W65" s="89"/>
      <c r="X65" s="89"/>
      <c r="Y65" s="226"/>
      <c r="Z65" s="89"/>
      <c r="AA65" s="89"/>
      <c r="AB65" s="89"/>
    </row>
    <row r="66" spans="4:28" ht="15" customHeight="1" x14ac:dyDescent="0.25">
      <c r="D66" s="69"/>
      <c r="E66" s="89"/>
      <c r="F66" s="89"/>
      <c r="G66" s="89"/>
      <c r="H66" s="89"/>
      <c r="I66" s="89"/>
      <c r="J66" s="89"/>
      <c r="K66" s="89"/>
      <c r="L66" s="89"/>
      <c r="M66" s="89"/>
      <c r="N66" s="89"/>
      <c r="O66" s="89"/>
      <c r="P66" s="89"/>
      <c r="Q66" s="89"/>
      <c r="R66" s="89"/>
      <c r="S66" s="226"/>
      <c r="T66" s="89"/>
      <c r="U66" s="89"/>
      <c r="V66" s="226"/>
      <c r="W66" s="89"/>
      <c r="X66" s="89"/>
      <c r="Y66" s="226"/>
      <c r="Z66" s="89"/>
      <c r="AA66" s="89"/>
      <c r="AB66" s="89"/>
    </row>
    <row r="67" spans="4:28" ht="15" customHeight="1" x14ac:dyDescent="0.25">
      <c r="D67" s="69"/>
      <c r="E67" s="89"/>
      <c r="F67" s="89"/>
      <c r="G67" s="89"/>
      <c r="H67" s="89"/>
      <c r="I67" s="89"/>
      <c r="J67" s="89"/>
      <c r="K67" s="89"/>
      <c r="L67" s="89"/>
      <c r="M67" s="89"/>
      <c r="N67" s="89"/>
      <c r="O67" s="89"/>
      <c r="P67" s="89"/>
      <c r="Q67" s="89"/>
      <c r="R67" s="89"/>
      <c r="S67" s="226"/>
      <c r="T67" s="89"/>
      <c r="U67" s="89"/>
      <c r="V67" s="226"/>
      <c r="W67" s="89"/>
      <c r="X67" s="89"/>
      <c r="Y67" s="226"/>
      <c r="Z67" s="89"/>
      <c r="AA67" s="89"/>
      <c r="AB67" s="89"/>
    </row>
    <row r="68" spans="4:28" ht="15" customHeight="1" x14ac:dyDescent="0.25">
      <c r="D68" s="69"/>
      <c r="E68" s="89"/>
      <c r="F68" s="89"/>
      <c r="G68" s="89"/>
      <c r="H68" s="89"/>
      <c r="I68" s="89"/>
      <c r="J68" s="89"/>
      <c r="K68" s="89"/>
      <c r="L68" s="89"/>
      <c r="M68" s="89"/>
      <c r="N68" s="89"/>
      <c r="O68" s="89"/>
      <c r="P68" s="89"/>
      <c r="Q68" s="89"/>
      <c r="R68" s="89"/>
      <c r="S68" s="226"/>
      <c r="T68" s="89"/>
      <c r="U68" s="89"/>
      <c r="V68" s="226"/>
      <c r="W68" s="89"/>
      <c r="X68" s="89"/>
      <c r="Y68" s="226"/>
      <c r="Z68" s="89"/>
      <c r="AA68" s="89"/>
      <c r="AB68" s="89"/>
    </row>
    <row r="69" spans="4:28" ht="15" customHeight="1" x14ac:dyDescent="0.25">
      <c r="D69" s="69"/>
      <c r="E69" s="89"/>
      <c r="F69" s="89"/>
      <c r="G69" s="89"/>
      <c r="H69" s="89"/>
      <c r="I69" s="89"/>
      <c r="J69" s="89"/>
      <c r="K69" s="89"/>
      <c r="L69" s="89"/>
      <c r="M69" s="89"/>
      <c r="N69" s="89"/>
      <c r="O69" s="89"/>
      <c r="P69" s="89"/>
      <c r="Q69" s="89"/>
      <c r="R69" s="89"/>
      <c r="S69" s="226"/>
      <c r="T69" s="89"/>
      <c r="U69" s="89"/>
      <c r="V69" s="226"/>
      <c r="W69" s="89"/>
      <c r="X69" s="89"/>
      <c r="Y69" s="226"/>
      <c r="Z69" s="89"/>
      <c r="AA69" s="89"/>
      <c r="AB69" s="89"/>
    </row>
    <row r="70" spans="4:28" ht="15" customHeight="1" x14ac:dyDescent="0.25">
      <c r="D70" s="69"/>
      <c r="E70" s="89"/>
      <c r="F70" s="89"/>
      <c r="G70" s="89"/>
      <c r="H70" s="89"/>
      <c r="I70" s="89"/>
      <c r="J70" s="89"/>
      <c r="K70" s="89"/>
      <c r="L70" s="89"/>
      <c r="M70" s="89"/>
      <c r="N70" s="89"/>
      <c r="O70" s="89"/>
      <c r="P70" s="89"/>
      <c r="Q70" s="89"/>
      <c r="R70" s="89"/>
      <c r="S70" s="226"/>
      <c r="T70" s="89"/>
      <c r="U70" s="89"/>
      <c r="V70" s="226"/>
      <c r="W70" s="89"/>
      <c r="X70" s="89"/>
      <c r="Y70" s="226"/>
      <c r="Z70" s="89"/>
      <c r="AA70" s="89"/>
      <c r="AB70" s="89"/>
    </row>
    <row r="71" spans="4:28" ht="15" customHeight="1" x14ac:dyDescent="0.25">
      <c r="D71" s="69"/>
      <c r="E71" s="89"/>
      <c r="F71" s="89"/>
      <c r="G71" s="89"/>
      <c r="H71" s="89"/>
      <c r="I71" s="89"/>
      <c r="J71" s="89"/>
      <c r="K71" s="89"/>
      <c r="L71" s="89"/>
      <c r="M71" s="89"/>
      <c r="N71" s="89"/>
      <c r="O71" s="89"/>
      <c r="P71" s="89"/>
      <c r="Q71" s="89"/>
      <c r="R71" s="89"/>
      <c r="S71" s="226"/>
      <c r="T71" s="89"/>
      <c r="U71" s="89"/>
      <c r="V71" s="226"/>
      <c r="W71" s="89"/>
      <c r="X71" s="89"/>
      <c r="Y71" s="226"/>
      <c r="Z71" s="89"/>
      <c r="AA71" s="89"/>
      <c r="AB71" s="89"/>
    </row>
    <row r="72" spans="4:28" ht="15" customHeight="1" x14ac:dyDescent="0.25">
      <c r="D72" s="69"/>
      <c r="E72" s="89"/>
      <c r="F72" s="89"/>
      <c r="G72" s="89"/>
      <c r="H72" s="89"/>
      <c r="I72" s="89"/>
      <c r="J72" s="89"/>
      <c r="K72" s="89"/>
      <c r="L72" s="89"/>
      <c r="M72" s="89"/>
      <c r="N72" s="89"/>
      <c r="O72" s="89"/>
      <c r="P72" s="89"/>
      <c r="Q72" s="89"/>
      <c r="R72" s="89"/>
      <c r="S72" s="226"/>
      <c r="T72" s="89"/>
      <c r="U72" s="89"/>
      <c r="V72" s="226"/>
      <c r="W72" s="89"/>
      <c r="X72" s="89"/>
      <c r="Y72" s="226"/>
      <c r="Z72" s="89"/>
      <c r="AA72" s="89"/>
      <c r="AB72" s="89"/>
    </row>
    <row r="73" spans="4:28" ht="15" customHeight="1" x14ac:dyDescent="0.25">
      <c r="D73" s="69"/>
      <c r="E73" s="89"/>
      <c r="F73" s="89"/>
      <c r="G73" s="89"/>
      <c r="H73" s="89"/>
      <c r="I73" s="89"/>
      <c r="J73" s="89"/>
      <c r="K73" s="89"/>
      <c r="L73" s="89"/>
      <c r="M73" s="89"/>
      <c r="N73" s="89"/>
      <c r="O73" s="89"/>
      <c r="P73" s="89"/>
      <c r="Q73" s="89"/>
      <c r="R73" s="89"/>
      <c r="S73" s="226"/>
      <c r="T73" s="89"/>
      <c r="U73" s="89"/>
      <c r="V73" s="226"/>
      <c r="W73" s="89"/>
      <c r="X73" s="89"/>
      <c r="Y73" s="226"/>
      <c r="Z73" s="89"/>
      <c r="AA73" s="89"/>
      <c r="AB73" s="89"/>
    </row>
    <row r="74" spans="4:28" ht="15" customHeight="1" x14ac:dyDescent="0.25">
      <c r="D74" s="69"/>
      <c r="E74"/>
      <c r="F74"/>
      <c r="G74"/>
      <c r="H74"/>
      <c r="I74"/>
      <c r="J74"/>
      <c r="K74"/>
      <c r="L74"/>
      <c r="M74"/>
      <c r="N74"/>
      <c r="O74"/>
      <c r="P74"/>
      <c r="Q74"/>
      <c r="R74"/>
      <c r="S74" s="227"/>
      <c r="T74"/>
      <c r="U74"/>
      <c r="V74" s="227"/>
      <c r="W74"/>
      <c r="X74"/>
      <c r="Y74" s="227"/>
      <c r="Z74"/>
      <c r="AA74"/>
      <c r="AB74"/>
    </row>
    <row r="75" spans="4:28" ht="15" customHeight="1" x14ac:dyDescent="0.25">
      <c r="D75" s="69"/>
      <c r="E75"/>
      <c r="F75"/>
      <c r="G75"/>
      <c r="H75"/>
      <c r="I75"/>
      <c r="J75"/>
      <c r="K75"/>
      <c r="L75"/>
      <c r="M75"/>
      <c r="N75"/>
      <c r="O75"/>
      <c r="P75"/>
      <c r="Q75"/>
      <c r="R75"/>
      <c r="S75" s="227"/>
      <c r="T75"/>
      <c r="U75"/>
      <c r="V75" s="227"/>
      <c r="W75"/>
      <c r="X75"/>
      <c r="Y75" s="227"/>
      <c r="Z75"/>
      <c r="AA75"/>
      <c r="AB75"/>
    </row>
    <row r="76" spans="4:28" ht="15" customHeight="1" x14ac:dyDescent="0.25">
      <c r="D76" s="69"/>
      <c r="E76"/>
      <c r="F76"/>
      <c r="G76"/>
      <c r="H76"/>
      <c r="I76"/>
      <c r="J76"/>
      <c r="K76"/>
      <c r="L76"/>
      <c r="M76"/>
      <c r="N76"/>
      <c r="O76"/>
      <c r="P76"/>
      <c r="Q76"/>
      <c r="R76"/>
      <c r="S76" s="227"/>
      <c r="T76"/>
      <c r="U76"/>
      <c r="V76" s="227"/>
      <c r="W76"/>
      <c r="X76"/>
      <c r="Y76" s="227"/>
      <c r="Z76"/>
      <c r="AA76"/>
      <c r="AB76"/>
    </row>
    <row r="77" spans="4:28" ht="15" customHeight="1" x14ac:dyDescent="0.25">
      <c r="D77" s="69"/>
      <c r="E77"/>
      <c r="F77"/>
      <c r="G77"/>
      <c r="H77"/>
      <c r="I77"/>
      <c r="J77"/>
      <c r="K77"/>
      <c r="L77"/>
      <c r="M77"/>
      <c r="N77"/>
      <c r="O77"/>
      <c r="P77"/>
      <c r="Q77"/>
      <c r="R77"/>
      <c r="S77" s="227"/>
      <c r="T77"/>
      <c r="U77"/>
      <c r="V77" s="227"/>
      <c r="W77"/>
      <c r="X77"/>
      <c r="Y77" s="227"/>
      <c r="Z77"/>
      <c r="AA77"/>
      <c r="AB77"/>
    </row>
    <row r="78" spans="4:28" ht="15" customHeight="1" x14ac:dyDescent="0.25">
      <c r="D78" s="69"/>
      <c r="F78"/>
      <c r="G78"/>
      <c r="H78"/>
      <c r="I78"/>
      <c r="J78"/>
      <c r="K78"/>
      <c r="L78"/>
      <c r="M78"/>
      <c r="N78"/>
      <c r="O78"/>
      <c r="P78"/>
      <c r="Q78"/>
      <c r="R78"/>
      <c r="S78" s="227"/>
      <c r="T78"/>
      <c r="U78"/>
      <c r="V78" s="227"/>
      <c r="W78"/>
      <c r="X78"/>
      <c r="Y78" s="227"/>
      <c r="Z78"/>
      <c r="AA78"/>
      <c r="AB78"/>
    </row>
    <row r="79" spans="4:28" ht="15" customHeight="1" x14ac:dyDescent="0.25">
      <c r="D79" s="69"/>
      <c r="F79"/>
      <c r="G79"/>
      <c r="H79"/>
      <c r="I79"/>
      <c r="J79"/>
      <c r="K79"/>
      <c r="L79"/>
      <c r="M79"/>
      <c r="N79"/>
      <c r="O79"/>
      <c r="P79"/>
      <c r="Q79"/>
      <c r="R79"/>
      <c r="S79" s="227"/>
      <c r="T79"/>
      <c r="U79"/>
      <c r="V79" s="227"/>
      <c r="W79"/>
      <c r="X79"/>
      <c r="Y79" s="227"/>
      <c r="Z79"/>
      <c r="AA79"/>
      <c r="AB79"/>
    </row>
    <row r="80" spans="4:28" ht="15" customHeight="1" x14ac:dyDescent="0.25">
      <c r="D80" s="69"/>
      <c r="F80"/>
      <c r="G80"/>
      <c r="H80"/>
      <c r="I80"/>
      <c r="J80"/>
      <c r="K80"/>
      <c r="L80"/>
      <c r="M80"/>
      <c r="N80"/>
      <c r="O80"/>
      <c r="P80"/>
      <c r="Q80"/>
      <c r="R80"/>
      <c r="S80" s="227"/>
      <c r="T80"/>
      <c r="U80"/>
      <c r="V80" s="227"/>
      <c r="W80"/>
      <c r="X80"/>
      <c r="Y80" s="227"/>
      <c r="Z80"/>
      <c r="AA80"/>
      <c r="AB80"/>
    </row>
    <row r="81" spans="6:28" ht="15" customHeight="1" x14ac:dyDescent="0.25">
      <c r="F81"/>
      <c r="G81"/>
      <c r="H81"/>
      <c r="I81"/>
      <c r="J81"/>
      <c r="K81"/>
      <c r="L81"/>
      <c r="M81"/>
      <c r="N81"/>
      <c r="O81"/>
      <c r="P81"/>
      <c r="Q81"/>
      <c r="R81"/>
      <c r="S81" s="227"/>
      <c r="T81"/>
      <c r="U81"/>
      <c r="V81" s="227"/>
      <c r="W81"/>
      <c r="X81"/>
      <c r="Y81" s="227"/>
      <c r="Z81"/>
      <c r="AA81"/>
      <c r="AB81"/>
    </row>
    <row r="82" spans="6:28" ht="15" customHeight="1" x14ac:dyDescent="0.25"/>
    <row r="83" spans="6:28" ht="15" customHeight="1" x14ac:dyDescent="0.25"/>
    <row r="84" spans="6:28" ht="15" customHeight="1" x14ac:dyDescent="0.25"/>
    <row r="85" spans="6:28" ht="15" customHeight="1" x14ac:dyDescent="0.25"/>
    <row r="86" spans="6:28" ht="15" customHeight="1" x14ac:dyDescent="0.25"/>
    <row r="87" spans="6:28" ht="15" customHeight="1" x14ac:dyDescent="0.25"/>
  </sheetData>
  <sheetProtection algorithmName="SHA-512" hashValue="eQaCE4XnC7oTMDIcHZ93I+SuQ3+KAKVyWkOu5Fu993kV3rlarVhQoUTqeatSbfkpQo+1n7v3KvY5k3GPSrI7Jw==" saltValue="4KEMfh2xrf9MErj7jP4atQ==" spinCount="100000" sheet="1" objects="1" scenarios="1"/>
  <mergeCells count="43">
    <mergeCell ref="A1:C1"/>
    <mergeCell ref="R3:Z3"/>
    <mergeCell ref="A4:C5"/>
    <mergeCell ref="E4:H4"/>
    <mergeCell ref="E5:H5"/>
    <mergeCell ref="A2:C3"/>
    <mergeCell ref="Q1:AA1"/>
    <mergeCell ref="A6:C7"/>
    <mergeCell ref="E6:H6"/>
    <mergeCell ref="I6:P6"/>
    <mergeCell ref="E7:H7"/>
    <mergeCell ref="I7:P7"/>
    <mergeCell ref="E9:H9"/>
    <mergeCell ref="I9:P9"/>
    <mergeCell ref="A8:C9"/>
    <mergeCell ref="E10:H10"/>
    <mergeCell ref="E8:H8"/>
    <mergeCell ref="I8:P8"/>
    <mergeCell ref="E12:H12"/>
    <mergeCell ref="I12:P12"/>
    <mergeCell ref="A14:C15"/>
    <mergeCell ref="A12:C13"/>
    <mergeCell ref="A10:C11"/>
    <mergeCell ref="E11:H11"/>
    <mergeCell ref="I11:P11"/>
    <mergeCell ref="A52:C53"/>
    <mergeCell ref="A28:C29"/>
    <mergeCell ref="A30:C31"/>
    <mergeCell ref="A32:C33"/>
    <mergeCell ref="A34:C35"/>
    <mergeCell ref="A36:C37"/>
    <mergeCell ref="A38:C39"/>
    <mergeCell ref="A42:C42"/>
    <mergeCell ref="E22:Y26"/>
    <mergeCell ref="I13:P13"/>
    <mergeCell ref="A50:C51"/>
    <mergeCell ref="A26:C27"/>
    <mergeCell ref="A24:C25"/>
    <mergeCell ref="E13:H13"/>
    <mergeCell ref="A20:C21"/>
    <mergeCell ref="A16:C17"/>
    <mergeCell ref="A18:C19"/>
    <mergeCell ref="A22:C23"/>
  </mergeCells>
  <hyperlinks>
    <hyperlink ref="A4:C5" location="Landing!A1" display="Home" xr:uid="{E0B5E040-5A49-4458-8246-AE7C0F3C4D29}"/>
    <hyperlink ref="A14:C15" location="SpaceSA!A1" display="- Safety" xr:uid="{7A20D347-5B82-449F-A964-3FC01EC90DCC}"/>
    <hyperlink ref="A20:C21" location="SpaceCL!A1" display="- Cleaning" xr:uid="{3F3F0EF1-4CF9-410E-846D-826A97FD92CB}"/>
    <hyperlink ref="A34:C35" location="SpaceCD!A1" display="Your contact details" xr:uid="{F1B95257-3C6D-4CF2-AD56-D0DD5E83B770}"/>
    <hyperlink ref="A36:C37" location="SpaceOS!A1" display="Order summary" xr:uid="{CDDAE09D-7FA5-4F83-B0ED-2438C75C3BA5}"/>
    <hyperlink ref="A38:C39" location="SpaceTC!A1" display="Terms and Conditions" xr:uid="{B0C09ABA-1813-479D-8E90-E9891012BDD2}"/>
    <hyperlink ref="A26:C27" location="'SpaceCA (2)'!A1" display="- Catering - Lunch/Dinner" xr:uid="{F110EEFB-CA1F-4B1E-B665-791AB5615963}"/>
    <hyperlink ref="A28:C29" location="'SpaceCA (3)'!A1" display="- Catering - Alcohol" xr:uid="{E5CF269B-BFED-428A-AEA2-D28E3A98F6BA}"/>
    <hyperlink ref="A30:C31" location="'SpaceCA (4)'!A1" display="- Catering - Hygiene" xr:uid="{EE7F8AB4-DFD3-4A8A-B942-1392CD788E93}"/>
    <hyperlink ref="A6:C7" location="SpaceO!A1" display="Important information" xr:uid="{B8614D60-B78D-4F9A-9DF7-3B0AB651E61C}"/>
    <hyperlink ref="A10:C11" location="SpaceEI!A1" display=" - Event IT" xr:uid="{79434816-9B36-4FF9-A078-767915D0A0F4}"/>
    <hyperlink ref="A24:C25" location="SpaceCA!A1" display="- Catering - Breakfast" xr:uid="{8FC01954-7B01-4E2E-B5D7-736B13DE0691}"/>
    <hyperlink ref="A50" r:id="rId1" display="eventorders.nec@necgroup.co.uk" xr:uid="{E910DF35-AC9A-4E99-A794-852814052F1A}"/>
    <hyperlink ref="A50:C51" r:id="rId2" display="Click here to speak to our team!" xr:uid="{C6DEAC82-361F-4845-9430-526CF06FD2B2}"/>
    <hyperlink ref="A8:C9" location="'SpaceFS (1)'!A1" display="Electrics" xr:uid="{03A962A8-0325-49AA-9A90-01AABF860A7D}"/>
    <hyperlink ref="A12:C13" location="SpaceUT!A1" display="- Utilities" xr:uid="{CB28C8A9-4595-4E0B-9CFC-E7E30D248981}"/>
    <hyperlink ref="A32:C33" location="SpaceGR!A1" display="- Graphics &amp; Rigging" xr:uid="{80A649E2-B727-474E-9948-AE6F1515807C}"/>
    <hyperlink ref="A18:C19" location="SpaceFL!A1" display="- Flooring" xr:uid="{24DACFB8-0ADB-4F9D-B601-A5EC990C7A8E}"/>
    <hyperlink ref="A16:C17" location="SpaceFC!A1" display="Floor Covering" xr:uid="{B3091DEE-79A1-4780-8A6A-D5B0944CDC69}"/>
    <hyperlink ref="A22:C23" location="SpacePP!A1" display="FIT Suggested Party Packages" xr:uid="{0C6E1D14-04DE-4777-A38E-6973CDE95456}"/>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D11C087C-EC98-413B-BEC0-D262258523E6}">
          <x14:formula1>
            <xm:f>Admin!$D$4:$D$20</xm:f>
          </x14:formula1>
          <xm:sqref>Z11:Z13 T11:T13 W11:W13 W6:W9 T6:T9 Z6:Z9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5B53-3A0F-4AD9-86E7-2BE50E9D8F6F}">
  <sheetPr codeName="Sheet13">
    <tabColor rgb="FF1E384E"/>
    <pageSetUpPr autoPageBreaks="0" fitToPage="1"/>
  </sheetPr>
  <dimension ref="A1:Z310"/>
  <sheetViews>
    <sheetView showGridLines="0" showRowColHeaders="0" workbookViewId="0">
      <selection activeCell="A34" sqref="A34:C35"/>
    </sheetView>
  </sheetViews>
  <sheetFormatPr defaultColWidth="8.85546875" defaultRowHeight="18" x14ac:dyDescent="0.25"/>
  <cols>
    <col min="1" max="3" width="10.5703125" style="80" customWidth="1"/>
    <col min="4" max="4" width="4.5703125" style="1" customWidth="1"/>
    <col min="5" max="7" width="11.5703125" style="1" customWidth="1"/>
    <col min="8" max="8" width="13.42578125" style="1" customWidth="1"/>
    <col min="9" max="15" width="8.85546875" style="1" customWidth="1"/>
    <col min="16" max="16" width="12.42578125" style="1" customWidth="1"/>
    <col min="17" max="17" width="8.5703125" style="1" bestFit="1" customWidth="1"/>
    <col min="18" max="20" width="9.5703125" style="1" customWidth="1"/>
    <col min="21" max="21" width="9.5703125" style="1" hidden="1" customWidth="1"/>
    <col min="22" max="24" width="10.7109375" style="1" customWidth="1"/>
    <col min="25" max="25" width="10.85546875" style="1" hidden="1" customWidth="1"/>
    <col min="26" max="16384" width="8.85546875" style="1"/>
  </cols>
  <sheetData>
    <row r="1" spans="1:26" s="74" customFormat="1" ht="36" customHeight="1" x14ac:dyDescent="0.2">
      <c r="A1" s="860" t="s">
        <v>89</v>
      </c>
      <c r="B1" s="861"/>
      <c r="C1" s="861"/>
      <c r="E1" s="75" t="str">
        <f>Landing!A2</f>
        <v>NEC Fully Connected Order Form - FIT Show 2025</v>
      </c>
      <c r="K1" s="76"/>
      <c r="L1" s="68"/>
      <c r="M1" s="68"/>
      <c r="N1" s="913" t="s">
        <v>670</v>
      </c>
      <c r="O1" s="913"/>
      <c r="P1" s="913"/>
      <c r="Q1" s="913"/>
      <c r="R1" s="913"/>
      <c r="S1" s="913"/>
      <c r="T1" s="913"/>
      <c r="U1" s="913"/>
      <c r="V1" s="913"/>
      <c r="W1" s="913"/>
      <c r="X1" s="913"/>
      <c r="Y1" s="913"/>
    </row>
    <row r="2" spans="1:26" ht="15" customHeight="1" x14ac:dyDescent="0.25">
      <c r="A2" s="862"/>
      <c r="B2" s="862"/>
      <c r="C2" s="862"/>
      <c r="D2" s="69"/>
      <c r="E2" s="695"/>
      <c r="F2" s="69"/>
      <c r="G2" s="69"/>
      <c r="H2" s="69"/>
      <c r="I2" s="69"/>
      <c r="J2" s="69"/>
      <c r="K2" s="696"/>
      <c r="L2" s="697"/>
      <c r="M2" s="697"/>
      <c r="N2" s="698"/>
      <c r="O2" s="698"/>
      <c r="P2" s="698"/>
      <c r="Q2" s="698"/>
      <c r="R2" s="698"/>
      <c r="S2" s="698"/>
      <c r="T2" s="698"/>
      <c r="U2" s="698"/>
      <c r="V2" s="698"/>
      <c r="W2" s="698"/>
      <c r="X2" s="698"/>
      <c r="Y2" s="69"/>
      <c r="Z2" s="69"/>
    </row>
    <row r="3" spans="1:26" ht="15" customHeight="1" x14ac:dyDescent="0.25">
      <c r="A3" s="862"/>
      <c r="B3" s="862"/>
      <c r="C3" s="862"/>
      <c r="D3" s="69"/>
      <c r="E3" s="69"/>
      <c r="F3" s="69"/>
      <c r="G3" s="69"/>
      <c r="H3" s="69"/>
      <c r="I3" s="69"/>
      <c r="J3" s="69"/>
      <c r="K3" s="69"/>
      <c r="L3" s="69"/>
      <c r="M3" s="69"/>
      <c r="N3" s="69"/>
      <c r="O3" s="69"/>
      <c r="P3" s="69"/>
      <c r="Q3" s="69"/>
      <c r="R3" s="939" t="s">
        <v>857</v>
      </c>
      <c r="S3" s="939" t="s">
        <v>858</v>
      </c>
      <c r="T3" s="941" t="s">
        <v>859</v>
      </c>
      <c r="U3" s="69"/>
      <c r="V3" s="69"/>
      <c r="W3" s="69"/>
      <c r="X3" s="69"/>
      <c r="Y3" s="668"/>
      <c r="Z3" s="413"/>
    </row>
    <row r="4" spans="1:26" ht="15" customHeight="1" x14ac:dyDescent="0.25">
      <c r="A4" s="863" t="s">
        <v>6</v>
      </c>
      <c r="B4" s="864"/>
      <c r="C4" s="865"/>
      <c r="D4" s="69"/>
      <c r="E4" s="69"/>
      <c r="F4" s="69"/>
      <c r="G4" s="69"/>
      <c r="H4" s="69"/>
      <c r="I4" s="69"/>
      <c r="J4" s="69"/>
      <c r="K4" s="69"/>
      <c r="L4" s="69"/>
      <c r="M4" s="69"/>
      <c r="N4" s="69"/>
      <c r="O4" s="69"/>
      <c r="P4" s="69"/>
      <c r="Q4" s="69"/>
      <c r="R4" s="939"/>
      <c r="S4" s="939"/>
      <c r="T4" s="941"/>
      <c r="U4" s="69"/>
      <c r="V4" s="936" t="s">
        <v>241</v>
      </c>
      <c r="W4" s="937"/>
      <c r="X4" s="938"/>
      <c r="Y4" s="717" t="s">
        <v>36</v>
      </c>
      <c r="Z4" s="69"/>
    </row>
    <row r="5" spans="1:26" ht="15" customHeight="1" x14ac:dyDescent="0.25">
      <c r="A5" s="863"/>
      <c r="B5" s="864"/>
      <c r="C5" s="865"/>
      <c r="D5" s="69"/>
      <c r="E5" s="1069" t="s">
        <v>30</v>
      </c>
      <c r="F5" s="1070"/>
      <c r="G5" s="1070"/>
      <c r="H5" s="1070"/>
      <c r="I5" s="1070" t="s">
        <v>31</v>
      </c>
      <c r="J5" s="1070"/>
      <c r="K5" s="1070"/>
      <c r="L5" s="1070"/>
      <c r="M5" s="1070"/>
      <c r="N5" s="1070"/>
      <c r="O5" s="1070"/>
      <c r="P5" s="1070"/>
      <c r="Q5" s="712" t="s">
        <v>32</v>
      </c>
      <c r="R5" s="940"/>
      <c r="S5" s="940"/>
      <c r="T5" s="942"/>
      <c r="U5" s="712" t="s">
        <v>36</v>
      </c>
      <c r="V5" s="684" t="s">
        <v>33</v>
      </c>
      <c r="W5" s="684" t="s">
        <v>34</v>
      </c>
      <c r="X5" s="685" t="s">
        <v>35</v>
      </c>
      <c r="Y5" s="160"/>
      <c r="Z5" s="69"/>
    </row>
    <row r="6" spans="1:26" ht="15" customHeight="1" x14ac:dyDescent="0.25">
      <c r="A6" s="863" t="s">
        <v>8</v>
      </c>
      <c r="B6" s="864"/>
      <c r="C6" s="865"/>
      <c r="D6" s="69"/>
      <c r="E6" s="1071" t="s">
        <v>649</v>
      </c>
      <c r="F6" s="956"/>
      <c r="G6" s="956"/>
      <c r="H6" s="956"/>
      <c r="I6" s="951"/>
      <c r="J6" s="951"/>
      <c r="K6" s="951"/>
      <c r="L6" s="951"/>
      <c r="M6" s="951"/>
      <c r="N6" s="951"/>
      <c r="O6" s="951"/>
      <c r="P6" s="455"/>
      <c r="Q6" s="287">
        <f>IF(SUM(Q7:Q15)&gt;0,9999,0)</f>
        <v>0</v>
      </c>
      <c r="R6" s="572"/>
      <c r="S6" s="572"/>
      <c r="T6" s="572"/>
      <c r="U6" s="572"/>
      <c r="V6" s="572"/>
      <c r="W6" s="572"/>
      <c r="X6" s="624"/>
      <c r="Y6" s="372">
        <f t="shared" ref="Y6:Y14" si="0">$Q7*U7</f>
        <v>0</v>
      </c>
      <c r="Z6" s="69"/>
    </row>
    <row r="7" spans="1:26" ht="15" customHeight="1" x14ac:dyDescent="0.25">
      <c r="A7" s="863"/>
      <c r="B7" s="864"/>
      <c r="C7" s="865"/>
      <c r="D7" s="69"/>
      <c r="E7" s="1105" t="s">
        <v>652</v>
      </c>
      <c r="F7" s="958"/>
      <c r="G7" s="958"/>
      <c r="H7" s="958"/>
      <c r="I7" s="967" t="s">
        <v>654</v>
      </c>
      <c r="J7" s="894"/>
      <c r="K7" s="894"/>
      <c r="L7" s="894"/>
      <c r="M7" s="894"/>
      <c r="N7" s="894"/>
      <c r="O7" s="894"/>
      <c r="P7" s="894"/>
      <c r="Q7" s="383"/>
      <c r="R7" s="499">
        <v>654.29999999999995</v>
      </c>
      <c r="S7" s="500">
        <f>SUM(R7*1.07)</f>
        <v>700.101</v>
      </c>
      <c r="T7" s="500">
        <v>724.86</v>
      </c>
      <c r="U7" s="501"/>
      <c r="V7" s="499">
        <f>$Q7*R7</f>
        <v>0</v>
      </c>
      <c r="W7" s="500">
        <f t="shared" ref="W7:X10" si="1">$Q7*S7</f>
        <v>0</v>
      </c>
      <c r="X7" s="625">
        <f t="shared" si="1"/>
        <v>0</v>
      </c>
      <c r="Y7" s="373">
        <f t="shared" si="0"/>
        <v>0</v>
      </c>
      <c r="Z7" s="69"/>
    </row>
    <row r="8" spans="1:26" ht="15" customHeight="1" x14ac:dyDescent="0.25">
      <c r="A8" s="852" t="s">
        <v>840</v>
      </c>
      <c r="B8" s="853"/>
      <c r="C8" s="854"/>
      <c r="D8" s="69"/>
      <c r="E8" s="1065" t="s">
        <v>652</v>
      </c>
      <c r="F8" s="888"/>
      <c r="G8" s="888"/>
      <c r="H8" s="889"/>
      <c r="I8" s="968" t="s">
        <v>653</v>
      </c>
      <c r="J8" s="888"/>
      <c r="K8" s="888"/>
      <c r="L8" s="888"/>
      <c r="M8" s="888"/>
      <c r="N8" s="888"/>
      <c r="O8" s="888"/>
      <c r="P8" s="888"/>
      <c r="Q8" s="383"/>
      <c r="R8" s="502">
        <v>1103.2</v>
      </c>
      <c r="S8" s="503">
        <f t="shared" ref="S8:S15" si="2">SUM(R8*1.07)</f>
        <v>1180.4240000000002</v>
      </c>
      <c r="T8" s="503">
        <f>S8*1.2</f>
        <v>1416.5088000000003</v>
      </c>
      <c r="U8" s="504"/>
      <c r="V8" s="502">
        <f t="shared" ref="V8:X15" si="3">$Q8*R8</f>
        <v>0</v>
      </c>
      <c r="W8" s="503">
        <f t="shared" si="1"/>
        <v>0</v>
      </c>
      <c r="X8" s="626">
        <f t="shared" si="1"/>
        <v>0</v>
      </c>
      <c r="Y8" s="373">
        <f t="shared" si="0"/>
        <v>0</v>
      </c>
      <c r="Z8" s="69"/>
    </row>
    <row r="9" spans="1:26" ht="15" customHeight="1" x14ac:dyDescent="0.25">
      <c r="A9" s="855"/>
      <c r="B9" s="856"/>
      <c r="C9" s="857"/>
      <c r="D9" s="69"/>
      <c r="E9" s="1065" t="s">
        <v>652</v>
      </c>
      <c r="F9" s="888"/>
      <c r="G9" s="888"/>
      <c r="H9" s="889"/>
      <c r="I9" s="968" t="s">
        <v>655</v>
      </c>
      <c r="J9" s="888"/>
      <c r="K9" s="888"/>
      <c r="L9" s="888"/>
      <c r="M9" s="888"/>
      <c r="N9" s="888"/>
      <c r="O9" s="888"/>
      <c r="P9" s="888"/>
      <c r="Q9" s="383"/>
      <c r="R9" s="502">
        <v>2153.7600000000002</v>
      </c>
      <c r="S9" s="503">
        <f t="shared" si="2"/>
        <v>2304.5232000000005</v>
      </c>
      <c r="T9" s="503">
        <f t="shared" ref="T9:T15" si="4">S9*1.2</f>
        <v>2765.4278400000007</v>
      </c>
      <c r="U9" s="504"/>
      <c r="V9" s="502">
        <f t="shared" si="3"/>
        <v>0</v>
      </c>
      <c r="W9" s="503">
        <f t="shared" si="1"/>
        <v>0</v>
      </c>
      <c r="X9" s="626">
        <f t="shared" si="1"/>
        <v>0</v>
      </c>
      <c r="Y9" s="373">
        <f t="shared" si="0"/>
        <v>0</v>
      </c>
      <c r="Z9" s="69"/>
    </row>
    <row r="10" spans="1:26" ht="15" customHeight="1" x14ac:dyDescent="0.25">
      <c r="A10" s="852" t="s">
        <v>828</v>
      </c>
      <c r="B10" s="853"/>
      <c r="C10" s="854"/>
      <c r="D10" s="69"/>
      <c r="E10" s="1098" t="s">
        <v>657</v>
      </c>
      <c r="F10" s="977"/>
      <c r="G10" s="977"/>
      <c r="H10" s="977"/>
      <c r="I10" s="968" t="s">
        <v>656</v>
      </c>
      <c r="J10" s="888"/>
      <c r="K10" s="888"/>
      <c r="L10" s="888"/>
      <c r="M10" s="888"/>
      <c r="N10" s="888"/>
      <c r="O10" s="888"/>
      <c r="P10" s="888"/>
      <c r="Q10" s="383"/>
      <c r="R10" s="502">
        <v>1715.1568</v>
      </c>
      <c r="S10" s="503">
        <f t="shared" si="2"/>
        <v>1835.2177760000002</v>
      </c>
      <c r="T10" s="503">
        <f t="shared" si="4"/>
        <v>2202.2613312000003</v>
      </c>
      <c r="U10" s="504"/>
      <c r="V10" s="502">
        <f t="shared" si="3"/>
        <v>0</v>
      </c>
      <c r="W10" s="503">
        <f t="shared" si="1"/>
        <v>0</v>
      </c>
      <c r="X10" s="626">
        <f t="shared" si="1"/>
        <v>0</v>
      </c>
      <c r="Y10" s="373">
        <f t="shared" si="0"/>
        <v>0</v>
      </c>
      <c r="Z10" s="69"/>
    </row>
    <row r="11" spans="1:26" ht="15" customHeight="1" x14ac:dyDescent="0.25">
      <c r="A11" s="855"/>
      <c r="B11" s="856"/>
      <c r="C11" s="857"/>
      <c r="D11" s="69"/>
      <c r="E11" s="1098" t="s">
        <v>658</v>
      </c>
      <c r="F11" s="977"/>
      <c r="G11" s="977"/>
      <c r="H11" s="977"/>
      <c r="I11" s="968" t="s">
        <v>659</v>
      </c>
      <c r="J11" s="888"/>
      <c r="K11" s="888"/>
      <c r="L11" s="888"/>
      <c r="M11" s="888"/>
      <c r="N11" s="888"/>
      <c r="O11" s="888"/>
      <c r="P11" s="888"/>
      <c r="Q11" s="383"/>
      <c r="R11" s="502">
        <v>2166.5167999999999</v>
      </c>
      <c r="S11" s="503">
        <f t="shared" si="2"/>
        <v>2318.1729759999998</v>
      </c>
      <c r="T11" s="503">
        <f t="shared" si="4"/>
        <v>2781.8075711999995</v>
      </c>
      <c r="U11" s="504"/>
      <c r="V11" s="502">
        <f t="shared" si="3"/>
        <v>0</v>
      </c>
      <c r="W11" s="503">
        <f t="shared" si="3"/>
        <v>0</v>
      </c>
      <c r="X11" s="626">
        <f t="shared" si="3"/>
        <v>0</v>
      </c>
      <c r="Y11" s="373">
        <f t="shared" si="0"/>
        <v>0</v>
      </c>
      <c r="Z11" s="69"/>
    </row>
    <row r="12" spans="1:26" ht="15" customHeight="1" x14ac:dyDescent="0.25">
      <c r="A12" s="866" t="s">
        <v>855</v>
      </c>
      <c r="B12" s="867"/>
      <c r="C12" s="868"/>
      <c r="D12" s="69"/>
      <c r="E12" s="1098" t="s">
        <v>658</v>
      </c>
      <c r="F12" s="977"/>
      <c r="G12" s="977"/>
      <c r="H12" s="977"/>
      <c r="I12" s="968" t="s">
        <v>660</v>
      </c>
      <c r="J12" s="888"/>
      <c r="K12" s="888"/>
      <c r="L12" s="888"/>
      <c r="M12" s="888"/>
      <c r="N12" s="888"/>
      <c r="O12" s="888"/>
      <c r="P12" s="888"/>
      <c r="Q12" s="383"/>
      <c r="R12" s="502">
        <v>3141.8912000000005</v>
      </c>
      <c r="S12" s="503">
        <f t="shared" si="2"/>
        <v>3361.8235840000007</v>
      </c>
      <c r="T12" s="503">
        <f t="shared" si="4"/>
        <v>4034.1883008000004</v>
      </c>
      <c r="U12" s="504"/>
      <c r="V12" s="502">
        <f t="shared" si="3"/>
        <v>0</v>
      </c>
      <c r="W12" s="503">
        <f t="shared" si="3"/>
        <v>0</v>
      </c>
      <c r="X12" s="626">
        <f t="shared" si="3"/>
        <v>0</v>
      </c>
      <c r="Y12" s="373">
        <f t="shared" si="0"/>
        <v>0</v>
      </c>
      <c r="Z12" s="69"/>
    </row>
    <row r="13" spans="1:26" ht="15" customHeight="1" x14ac:dyDescent="0.25">
      <c r="A13" s="869"/>
      <c r="B13" s="870"/>
      <c r="C13" s="871"/>
      <c r="D13" s="69"/>
      <c r="E13" s="1098" t="s">
        <v>661</v>
      </c>
      <c r="F13" s="977"/>
      <c r="G13" s="977"/>
      <c r="H13" s="977"/>
      <c r="I13" s="968" t="s">
        <v>656</v>
      </c>
      <c r="J13" s="888"/>
      <c r="K13" s="888"/>
      <c r="L13" s="888"/>
      <c r="M13" s="888"/>
      <c r="N13" s="888"/>
      <c r="O13" s="888"/>
      <c r="P13" s="888"/>
      <c r="Q13" s="383"/>
      <c r="R13" s="502">
        <v>3356.9312000000004</v>
      </c>
      <c r="S13" s="503">
        <f t="shared" si="2"/>
        <v>3591.9163840000006</v>
      </c>
      <c r="T13" s="503">
        <f t="shared" si="4"/>
        <v>4310.2996608000003</v>
      </c>
      <c r="U13" s="504"/>
      <c r="V13" s="502">
        <f t="shared" si="3"/>
        <v>0</v>
      </c>
      <c r="W13" s="503">
        <f t="shared" si="3"/>
        <v>0</v>
      </c>
      <c r="X13" s="626">
        <f t="shared" si="3"/>
        <v>0</v>
      </c>
      <c r="Y13" s="373">
        <f t="shared" si="0"/>
        <v>0</v>
      </c>
      <c r="Z13" s="69"/>
    </row>
    <row r="14" spans="1:26" ht="15" customHeight="1" x14ac:dyDescent="0.25">
      <c r="A14" s="852" t="s">
        <v>665</v>
      </c>
      <c r="B14" s="853"/>
      <c r="C14" s="854"/>
      <c r="D14" s="69"/>
      <c r="E14" s="1098" t="s">
        <v>662</v>
      </c>
      <c r="F14" s="977"/>
      <c r="G14" s="977"/>
      <c r="H14" s="977"/>
      <c r="I14" s="968" t="s">
        <v>659</v>
      </c>
      <c r="J14" s="888"/>
      <c r="K14" s="888"/>
      <c r="L14" s="888"/>
      <c r="M14" s="888"/>
      <c r="N14" s="888"/>
      <c r="O14" s="888"/>
      <c r="P14" s="888"/>
      <c r="Q14" s="383"/>
      <c r="R14" s="502">
        <v>3797.0912000000008</v>
      </c>
      <c r="S14" s="503">
        <f t="shared" si="2"/>
        <v>4062.887584000001</v>
      </c>
      <c r="T14" s="503">
        <f t="shared" si="4"/>
        <v>4875.465100800001</v>
      </c>
      <c r="U14" s="504"/>
      <c r="V14" s="502">
        <f t="shared" si="3"/>
        <v>0</v>
      </c>
      <c r="W14" s="503">
        <f t="shared" si="3"/>
        <v>0</v>
      </c>
      <c r="X14" s="626">
        <f t="shared" si="3"/>
        <v>0</v>
      </c>
      <c r="Y14" s="373">
        <f t="shared" si="0"/>
        <v>0</v>
      </c>
      <c r="Z14" s="69"/>
    </row>
    <row r="15" spans="1:26" ht="15" customHeight="1" x14ac:dyDescent="0.25">
      <c r="A15" s="855"/>
      <c r="B15" s="856"/>
      <c r="C15" s="857"/>
      <c r="D15" s="69"/>
      <c r="E15" s="1098" t="s">
        <v>662</v>
      </c>
      <c r="F15" s="977"/>
      <c r="G15" s="977"/>
      <c r="H15" s="977"/>
      <c r="I15" s="968" t="s">
        <v>664</v>
      </c>
      <c r="J15" s="888"/>
      <c r="K15" s="888"/>
      <c r="L15" s="888"/>
      <c r="M15" s="888"/>
      <c r="N15" s="888"/>
      <c r="O15" s="888"/>
      <c r="P15" s="888"/>
      <c r="Q15" s="383"/>
      <c r="R15" s="502">
        <v>6942.2975999999999</v>
      </c>
      <c r="S15" s="503">
        <f t="shared" si="2"/>
        <v>7428.2584320000005</v>
      </c>
      <c r="T15" s="503">
        <f t="shared" si="4"/>
        <v>8913.910118400001</v>
      </c>
      <c r="U15" s="504"/>
      <c r="V15" s="502">
        <f t="shared" si="3"/>
        <v>0</v>
      </c>
      <c r="W15" s="503">
        <f t="shared" si="3"/>
        <v>0</v>
      </c>
      <c r="X15" s="626">
        <f t="shared" si="3"/>
        <v>0</v>
      </c>
      <c r="Y15" s="160"/>
      <c r="Z15" s="69"/>
    </row>
    <row r="16" spans="1:26" ht="15" customHeight="1" x14ac:dyDescent="0.25">
      <c r="A16" s="852" t="s">
        <v>865</v>
      </c>
      <c r="B16" s="853"/>
      <c r="C16" s="854"/>
      <c r="D16" s="69"/>
      <c r="E16" s="1071" t="s">
        <v>638</v>
      </c>
      <c r="F16" s="956"/>
      <c r="G16" s="956"/>
      <c r="H16" s="956"/>
      <c r="I16" s="951"/>
      <c r="J16" s="951"/>
      <c r="K16" s="951"/>
      <c r="L16" s="951"/>
      <c r="M16" s="951"/>
      <c r="N16" s="951"/>
      <c r="O16" s="951"/>
      <c r="P16" s="455"/>
      <c r="Q16" s="287">
        <f>IF(SUM(Q17:Q18)&gt;0,9999,0)</f>
        <v>0</v>
      </c>
      <c r="R16" s="572"/>
      <c r="S16" s="572"/>
      <c r="T16" s="572"/>
      <c r="U16" s="572"/>
      <c r="V16" s="572"/>
      <c r="W16" s="572"/>
      <c r="X16" s="624"/>
      <c r="Y16" s="373" t="e">
        <f>#REF!*#REF!</f>
        <v>#REF!</v>
      </c>
      <c r="Z16" s="69"/>
    </row>
    <row r="17" spans="1:26" ht="15" customHeight="1" x14ac:dyDescent="0.25">
      <c r="A17" s="855"/>
      <c r="B17" s="856"/>
      <c r="C17" s="857"/>
      <c r="D17" s="69"/>
      <c r="E17" s="1105" t="s">
        <v>650</v>
      </c>
      <c r="F17" s="958"/>
      <c r="G17" s="958"/>
      <c r="H17" s="958"/>
      <c r="I17" s="967"/>
      <c r="J17" s="894"/>
      <c r="K17" s="894"/>
      <c r="L17" s="894"/>
      <c r="M17" s="894"/>
      <c r="N17" s="894"/>
      <c r="O17" s="894"/>
      <c r="P17" s="894"/>
      <c r="Q17" s="383"/>
      <c r="R17" s="627" t="s">
        <v>639</v>
      </c>
      <c r="S17" s="628" t="str">
        <f>IFERROR(R17*1.12, R17)</f>
        <v>POA</v>
      </c>
      <c r="T17" s="628" t="str">
        <f t="shared" ref="T17:U18" si="5">IFERROR(S17*1.12, S17)</f>
        <v>POA</v>
      </c>
      <c r="U17" s="628" t="str">
        <f t="shared" si="5"/>
        <v>POA</v>
      </c>
      <c r="V17" s="627" t="str">
        <f>IFERROR($Q17*R17,R17)</f>
        <v>POA</v>
      </c>
      <c r="W17" s="628" t="str">
        <f t="shared" ref="W17:X18" si="6">IFERROR($Q17*S17,S17)</f>
        <v>POA</v>
      </c>
      <c r="X17" s="629" t="str">
        <f t="shared" si="6"/>
        <v>POA</v>
      </c>
      <c r="Y17" s="373" t="e">
        <f>#REF!*#REF!</f>
        <v>#REF!</v>
      </c>
      <c r="Z17" s="69"/>
    </row>
    <row r="18" spans="1:26" ht="15" customHeight="1" x14ac:dyDescent="0.25">
      <c r="A18" s="852" t="s">
        <v>146</v>
      </c>
      <c r="B18" s="853"/>
      <c r="C18" s="854"/>
      <c r="D18" s="69"/>
      <c r="E18" s="1106" t="s">
        <v>651</v>
      </c>
      <c r="F18" s="1107"/>
      <c r="G18" s="1107"/>
      <c r="H18" s="1107"/>
      <c r="I18" s="1093"/>
      <c r="J18" s="884"/>
      <c r="K18" s="884"/>
      <c r="L18" s="884"/>
      <c r="M18" s="884"/>
      <c r="N18" s="884"/>
      <c r="O18" s="884"/>
      <c r="P18" s="884"/>
      <c r="Q18" s="384"/>
      <c r="R18" s="630" t="s">
        <v>639</v>
      </c>
      <c r="S18" s="631" t="str">
        <f>IFERROR(R18*1.12, R18)</f>
        <v>POA</v>
      </c>
      <c r="T18" s="631" t="str">
        <f t="shared" si="5"/>
        <v>POA</v>
      </c>
      <c r="U18" s="631" t="str">
        <f t="shared" si="5"/>
        <v>POA</v>
      </c>
      <c r="V18" s="630" t="str">
        <f>IFERROR($Q18*R18,R18)</f>
        <v>POA</v>
      </c>
      <c r="W18" s="631" t="str">
        <f t="shared" si="6"/>
        <v>POA</v>
      </c>
      <c r="X18" s="632" t="str">
        <f t="shared" si="6"/>
        <v>POA</v>
      </c>
      <c r="Y18" s="373" t="e">
        <f>#REF!*#REF!</f>
        <v>#REF!</v>
      </c>
      <c r="Z18" s="69"/>
    </row>
    <row r="19" spans="1:26" ht="15" customHeight="1" x14ac:dyDescent="0.25">
      <c r="A19" s="855"/>
      <c r="B19" s="856"/>
      <c r="C19" s="857"/>
      <c r="D19" s="69"/>
      <c r="E19" s="69"/>
      <c r="F19" s="69"/>
      <c r="G19" s="69"/>
      <c r="H19" s="69"/>
      <c r="I19" s="69"/>
      <c r="J19" s="69"/>
      <c r="K19" s="69"/>
      <c r="L19" s="69"/>
      <c r="M19" s="69"/>
      <c r="N19" s="69"/>
      <c r="O19" s="69"/>
      <c r="P19" s="69"/>
      <c r="Q19" s="69"/>
      <c r="R19" s="69"/>
      <c r="S19" s="69"/>
      <c r="T19" s="69"/>
      <c r="U19" s="69"/>
      <c r="V19" s="69"/>
      <c r="W19" s="69"/>
      <c r="X19" s="69"/>
      <c r="Y19" s="373" t="e">
        <f>#REF!*#REF!</f>
        <v>#REF!</v>
      </c>
      <c r="Z19" s="69"/>
    </row>
    <row r="20" spans="1:26" ht="15" customHeight="1" x14ac:dyDescent="0.25">
      <c r="A20" s="852" t="s">
        <v>633</v>
      </c>
      <c r="B20" s="853"/>
      <c r="C20" s="854"/>
      <c r="D20" s="69"/>
      <c r="E20" s="633" t="s">
        <v>640</v>
      </c>
      <c r="F20" s="473"/>
      <c r="G20" s="473"/>
      <c r="H20" s="473"/>
      <c r="I20" s="473"/>
      <c r="J20" s="473"/>
      <c r="K20" s="473"/>
      <c r="L20" s="473"/>
      <c r="M20" s="473"/>
      <c r="N20" s="473"/>
      <c r="O20" s="473"/>
      <c r="P20" s="473"/>
      <c r="Q20" s="473"/>
      <c r="R20" s="473"/>
      <c r="S20" s="473"/>
      <c r="T20" s="473"/>
      <c r="U20" s="473"/>
      <c r="V20" s="473"/>
      <c r="W20" s="473"/>
      <c r="X20" s="473"/>
      <c r="Y20" s="373" t="e">
        <f>#REF!*#REF!</f>
        <v>#REF!</v>
      </c>
      <c r="Z20" s="69"/>
    </row>
    <row r="21" spans="1:26" ht="15" customHeight="1" x14ac:dyDescent="0.25">
      <c r="A21" s="855"/>
      <c r="B21" s="856"/>
      <c r="C21" s="857"/>
      <c r="D21" s="69"/>
      <c r="E21" s="473" t="s">
        <v>641</v>
      </c>
      <c r="F21" s="473"/>
      <c r="G21" s="473"/>
      <c r="H21" s="473"/>
      <c r="I21" s="473"/>
      <c r="J21" s="473"/>
      <c r="K21" s="473"/>
      <c r="L21" s="473"/>
      <c r="M21" s="473"/>
      <c r="N21" s="473"/>
      <c r="O21" s="473"/>
      <c r="P21" s="473"/>
      <c r="Q21" s="473"/>
      <c r="R21" s="473"/>
      <c r="S21" s="473"/>
      <c r="T21" s="473"/>
      <c r="U21" s="473"/>
      <c r="V21" s="473"/>
      <c r="W21" s="473"/>
      <c r="X21" s="473"/>
      <c r="Y21" s="373" t="e">
        <f>#REF!*#REF!</f>
        <v>#REF!</v>
      </c>
      <c r="Z21" s="69"/>
    </row>
    <row r="22" spans="1:26" ht="15" customHeight="1" x14ac:dyDescent="0.25">
      <c r="A22" s="877" t="s">
        <v>901</v>
      </c>
      <c r="B22" s="878"/>
      <c r="C22" s="879"/>
      <c r="D22" s="69"/>
      <c r="E22" s="473"/>
      <c r="F22" s="473"/>
      <c r="G22" s="473"/>
      <c r="H22" s="473"/>
      <c r="I22" s="473"/>
      <c r="J22" s="473"/>
      <c r="K22" s="473"/>
      <c r="L22" s="473"/>
      <c r="M22" s="473"/>
      <c r="N22" s="473"/>
      <c r="O22" s="473"/>
      <c r="P22" s="473"/>
      <c r="Q22" s="473"/>
      <c r="R22" s="473"/>
      <c r="S22" s="473"/>
      <c r="T22" s="473"/>
      <c r="U22" s="473"/>
      <c r="V22" s="473"/>
      <c r="W22" s="473"/>
      <c r="X22" s="473"/>
      <c r="Y22" s="373" t="e">
        <f>#REF!*#REF!</f>
        <v>#REF!</v>
      </c>
      <c r="Z22" s="69"/>
    </row>
    <row r="23" spans="1:26" ht="15" customHeight="1" x14ac:dyDescent="0.25">
      <c r="A23" s="880"/>
      <c r="B23" s="881"/>
      <c r="C23" s="882"/>
      <c r="D23" s="69"/>
      <c r="E23" s="584" t="s">
        <v>642</v>
      </c>
      <c r="F23" s="473"/>
      <c r="G23" s="473"/>
      <c r="H23" s="473"/>
      <c r="I23" s="473"/>
      <c r="J23" s="473"/>
      <c r="K23" s="473"/>
      <c r="L23" s="473"/>
      <c r="M23" s="473"/>
      <c r="N23" s="473"/>
      <c r="O23" s="473"/>
      <c r="P23" s="473"/>
      <c r="Q23" s="473"/>
      <c r="R23" s="473"/>
      <c r="S23" s="473"/>
      <c r="T23" s="473"/>
      <c r="U23" s="473"/>
      <c r="V23" s="473"/>
      <c r="W23" s="473"/>
      <c r="X23" s="473"/>
      <c r="Y23" s="373" t="e">
        <f>#REF!*#REF!</f>
        <v>#REF!</v>
      </c>
      <c r="Z23" s="69"/>
    </row>
    <row r="24" spans="1:26" ht="15" customHeight="1" x14ac:dyDescent="0.25">
      <c r="A24" s="852" t="s">
        <v>666</v>
      </c>
      <c r="B24" s="853"/>
      <c r="C24" s="854"/>
      <c r="D24" s="69"/>
      <c r="E24" s="634"/>
      <c r="F24" s="473"/>
      <c r="G24" s="473"/>
      <c r="H24" s="473"/>
      <c r="I24" s="473"/>
      <c r="J24" s="473"/>
      <c r="K24" s="473"/>
      <c r="L24" s="473"/>
      <c r="M24" s="473"/>
      <c r="N24" s="473"/>
      <c r="O24" s="473"/>
      <c r="P24" s="473"/>
      <c r="Q24" s="473"/>
      <c r="R24" s="473"/>
      <c r="S24" s="473"/>
      <c r="T24" s="473"/>
      <c r="U24" s="473"/>
      <c r="V24" s="473"/>
      <c r="W24" s="473"/>
      <c r="X24" s="473"/>
      <c r="Y24" s="373" t="e">
        <f>#REF!*#REF!</f>
        <v>#REF!</v>
      </c>
      <c r="Z24" s="69"/>
    </row>
    <row r="25" spans="1:26" ht="15" customHeight="1" x14ac:dyDescent="0.25">
      <c r="A25" s="855"/>
      <c r="B25" s="856"/>
      <c r="C25" s="857"/>
      <c r="D25" s="69"/>
      <c r="E25" s="635" t="s">
        <v>643</v>
      </c>
      <c r="F25" s="473"/>
      <c r="G25" s="473"/>
      <c r="H25" s="473"/>
      <c r="I25" s="473"/>
      <c r="J25" s="473"/>
      <c r="K25" s="473"/>
      <c r="L25" s="473"/>
      <c r="M25" s="473"/>
      <c r="N25" s="473"/>
      <c r="O25" s="473"/>
      <c r="P25" s="473"/>
      <c r="Q25" s="473"/>
      <c r="R25" s="473"/>
      <c r="S25" s="473"/>
      <c r="T25" s="473"/>
      <c r="U25" s="473"/>
      <c r="V25" s="473"/>
      <c r="W25" s="473"/>
      <c r="X25" s="473"/>
      <c r="Y25" s="373" t="e">
        <f>#REF!*#REF!</f>
        <v>#REF!</v>
      </c>
      <c r="Z25" s="69"/>
    </row>
    <row r="26" spans="1:26" ht="15" customHeight="1" x14ac:dyDescent="0.25">
      <c r="A26" s="852" t="s">
        <v>667</v>
      </c>
      <c r="B26" s="853"/>
      <c r="C26" s="854"/>
      <c r="D26" s="69"/>
      <c r="E26" s="584" t="s">
        <v>644</v>
      </c>
      <c r="F26" s="473"/>
      <c r="G26" s="473"/>
      <c r="H26" s="473"/>
      <c r="I26" s="473"/>
      <c r="J26" s="473"/>
      <c r="K26" s="473"/>
      <c r="L26" s="473"/>
      <c r="M26" s="473"/>
      <c r="N26" s="473"/>
      <c r="O26" s="473"/>
      <c r="P26" s="473"/>
      <c r="Q26" s="473"/>
      <c r="R26" s="473"/>
      <c r="S26" s="473"/>
      <c r="T26" s="473"/>
      <c r="U26" s="473"/>
      <c r="V26" s="473"/>
      <c r="W26" s="473"/>
      <c r="X26" s="473"/>
      <c r="Y26" s="373" t="e">
        <f>#REF!*#REF!</f>
        <v>#REF!</v>
      </c>
      <c r="Z26" s="69"/>
    </row>
    <row r="27" spans="1:26" ht="15" customHeight="1" x14ac:dyDescent="0.25">
      <c r="A27" s="855"/>
      <c r="B27" s="856"/>
      <c r="C27" s="857"/>
      <c r="D27" s="69"/>
      <c r="E27" s="117"/>
      <c r="F27" s="117"/>
      <c r="G27" s="117"/>
      <c r="H27" s="117"/>
      <c r="I27" s="117"/>
      <c r="J27" s="117"/>
      <c r="K27" s="117"/>
      <c r="L27" s="117"/>
      <c r="M27" s="117"/>
      <c r="N27" s="117"/>
      <c r="O27" s="117"/>
      <c r="P27" s="117"/>
      <c r="Q27" s="117"/>
      <c r="R27" s="117"/>
      <c r="S27" s="117"/>
      <c r="T27" s="117"/>
      <c r="U27" s="117"/>
      <c r="V27" s="117"/>
      <c r="W27" s="117"/>
      <c r="X27" s="117"/>
      <c r="Y27" s="373" t="e">
        <f>#REF!*#REF!</f>
        <v>#REF!</v>
      </c>
      <c r="Z27" s="69"/>
    </row>
    <row r="28" spans="1:26" ht="15" customHeight="1" x14ac:dyDescent="0.25">
      <c r="A28" s="852" t="s">
        <v>668</v>
      </c>
      <c r="B28" s="853"/>
      <c r="C28" s="854"/>
      <c r="D28" s="69"/>
      <c r="E28" s="473" t="s">
        <v>852</v>
      </c>
      <c r="F28" s="117"/>
      <c r="G28" s="117"/>
      <c r="H28" s="117"/>
      <c r="I28" s="117"/>
      <c r="J28" s="117"/>
      <c r="K28" s="117"/>
      <c r="L28" s="117"/>
      <c r="M28" s="117"/>
      <c r="N28" s="117"/>
      <c r="O28" s="117"/>
      <c r="P28" s="117"/>
      <c r="Q28" s="117"/>
      <c r="R28" s="117"/>
      <c r="S28" s="117"/>
      <c r="T28" s="117"/>
      <c r="U28" s="117"/>
      <c r="V28" s="117"/>
      <c r="W28" s="117"/>
      <c r="X28" s="117"/>
      <c r="Y28" s="160"/>
      <c r="Z28" s="69"/>
    </row>
    <row r="29" spans="1:26" ht="15" customHeight="1" x14ac:dyDescent="0.25">
      <c r="A29" s="855"/>
      <c r="B29" s="856"/>
      <c r="C29" s="857"/>
      <c r="D29" s="69"/>
      <c r="E29" s="69"/>
      <c r="F29" s="69"/>
      <c r="G29" s="69"/>
      <c r="H29" s="69"/>
      <c r="I29" s="69"/>
      <c r="J29" s="69"/>
      <c r="K29" s="69"/>
      <c r="L29" s="69"/>
      <c r="M29" s="69"/>
      <c r="N29" s="69"/>
      <c r="O29" s="69"/>
      <c r="P29" s="69"/>
      <c r="Q29" s="69"/>
      <c r="R29" s="69"/>
      <c r="S29" s="69"/>
      <c r="T29" s="69"/>
      <c r="U29" s="69"/>
      <c r="V29" s="69"/>
      <c r="W29" s="69"/>
      <c r="X29" s="69"/>
      <c r="Y29" s="374" t="str">
        <f>IFERROR($Q17*U17,U17)</f>
        <v>POA</v>
      </c>
      <c r="Z29" s="69"/>
    </row>
    <row r="30" spans="1:26" ht="15" customHeight="1" x14ac:dyDescent="0.25">
      <c r="A30" s="852" t="s">
        <v>669</v>
      </c>
      <c r="B30" s="853"/>
      <c r="C30" s="854"/>
      <c r="D30" s="69"/>
      <c r="E30" s="69"/>
      <c r="F30" s="69"/>
      <c r="G30" s="69"/>
      <c r="H30" s="69"/>
      <c r="I30" s="69"/>
      <c r="J30" s="69"/>
      <c r="K30" s="69"/>
      <c r="L30" s="69"/>
      <c r="M30" s="69"/>
      <c r="N30" s="69"/>
      <c r="O30" s="69"/>
      <c r="P30" s="69"/>
      <c r="Q30" s="69"/>
      <c r="R30" s="69"/>
      <c r="S30" s="69"/>
      <c r="T30" s="69"/>
      <c r="U30" s="69"/>
      <c r="V30" s="69"/>
      <c r="W30" s="69"/>
      <c r="X30" s="69"/>
      <c r="Y30" s="375" t="str">
        <f>IFERROR($Q18*U18,U18)</f>
        <v>POA</v>
      </c>
      <c r="Z30" s="69"/>
    </row>
    <row r="31" spans="1:26" ht="15" customHeight="1" x14ac:dyDescent="0.25">
      <c r="A31" s="855"/>
      <c r="B31" s="856"/>
      <c r="C31" s="857"/>
      <c r="D31" s="69"/>
      <c r="E31" s="69"/>
      <c r="F31" s="69"/>
      <c r="G31" s="69"/>
      <c r="H31" s="69"/>
      <c r="I31" s="69"/>
      <c r="J31" s="69"/>
      <c r="K31" s="69"/>
      <c r="L31" s="69"/>
      <c r="M31" s="69"/>
      <c r="N31" s="69"/>
      <c r="O31" s="69"/>
      <c r="P31" s="69"/>
      <c r="Q31" s="69"/>
      <c r="R31" s="69"/>
      <c r="S31" s="69"/>
      <c r="T31" s="69"/>
      <c r="U31" s="69"/>
      <c r="V31" s="69"/>
      <c r="W31" s="69"/>
      <c r="X31" s="69"/>
      <c r="Y31" s="69"/>
      <c r="Z31" s="69"/>
    </row>
    <row r="32" spans="1:26" ht="15" customHeight="1" x14ac:dyDescent="0.25">
      <c r="A32" s="1099" t="s">
        <v>862</v>
      </c>
      <c r="B32" s="1100"/>
      <c r="C32" s="1101"/>
      <c r="D32" s="69"/>
      <c r="E32" s="69"/>
      <c r="F32" s="69"/>
      <c r="G32" s="69"/>
      <c r="H32" s="69"/>
      <c r="I32" s="69"/>
      <c r="J32" s="69"/>
      <c r="K32" s="69"/>
      <c r="L32" s="69"/>
      <c r="M32" s="69"/>
      <c r="N32" s="69"/>
      <c r="O32" s="69"/>
      <c r="P32" s="69"/>
      <c r="Q32" s="69"/>
      <c r="R32" s="69"/>
      <c r="S32" s="69"/>
      <c r="T32" s="69"/>
      <c r="U32" s="69"/>
      <c r="V32" s="69"/>
      <c r="W32" s="69"/>
      <c r="X32" s="69"/>
      <c r="Y32" s="117"/>
      <c r="Z32" s="117"/>
    </row>
    <row r="33" spans="1:26" ht="15" customHeight="1" x14ac:dyDescent="0.25">
      <c r="A33" s="1102"/>
      <c r="B33" s="1103"/>
      <c r="C33" s="1104"/>
      <c r="D33" s="69"/>
      <c r="E33" s="69"/>
      <c r="F33" s="69"/>
      <c r="G33" s="69"/>
      <c r="H33" s="69"/>
      <c r="I33" s="69"/>
      <c r="J33" s="69"/>
      <c r="K33" s="69"/>
      <c r="L33" s="69"/>
      <c r="M33" s="69"/>
      <c r="N33" s="69"/>
      <c r="O33" s="69"/>
      <c r="P33" s="69"/>
      <c r="Q33" s="69"/>
      <c r="R33" s="69"/>
      <c r="S33" s="69"/>
      <c r="T33" s="69"/>
      <c r="U33" s="69"/>
      <c r="V33" s="69"/>
      <c r="W33" s="69"/>
      <c r="X33" s="69"/>
      <c r="Y33" s="117"/>
      <c r="Z33" s="117"/>
    </row>
    <row r="34" spans="1:26" ht="15" customHeight="1" x14ac:dyDescent="0.25">
      <c r="A34" s="852" t="s">
        <v>12</v>
      </c>
      <c r="B34" s="853"/>
      <c r="C34" s="854"/>
      <c r="D34" s="69"/>
      <c r="E34" s="69"/>
      <c r="F34" s="69"/>
      <c r="G34" s="69"/>
      <c r="H34" s="69"/>
      <c r="I34" s="69"/>
      <c r="J34" s="69"/>
      <c r="K34" s="69"/>
      <c r="L34" s="69"/>
      <c r="M34" s="69"/>
      <c r="N34" s="69"/>
      <c r="O34" s="69"/>
      <c r="P34" s="69"/>
      <c r="Q34" s="69"/>
      <c r="R34" s="69"/>
      <c r="S34" s="69"/>
      <c r="T34" s="69"/>
      <c r="U34" s="69"/>
      <c r="V34" s="69"/>
      <c r="W34" s="69"/>
      <c r="X34" s="69"/>
      <c r="Y34" s="117"/>
      <c r="Z34" s="117"/>
    </row>
    <row r="35" spans="1:26" ht="15" customHeight="1" x14ac:dyDescent="0.25">
      <c r="A35" s="855"/>
      <c r="B35" s="856"/>
      <c r="C35" s="857"/>
      <c r="D35" s="69"/>
      <c r="E35" s="69"/>
      <c r="F35" s="69"/>
      <c r="G35" s="69"/>
      <c r="H35" s="69"/>
      <c r="I35" s="69"/>
      <c r="J35" s="69"/>
      <c r="K35" s="69"/>
      <c r="L35" s="69"/>
      <c r="M35" s="69"/>
      <c r="N35" s="69"/>
      <c r="O35" s="69"/>
      <c r="P35" s="69"/>
      <c r="Q35" s="69"/>
      <c r="R35" s="69"/>
      <c r="S35" s="69"/>
      <c r="T35" s="69"/>
      <c r="U35" s="69"/>
      <c r="V35" s="69"/>
      <c r="W35" s="69"/>
      <c r="X35" s="69"/>
      <c r="Y35" s="117"/>
      <c r="Z35" s="117"/>
    </row>
    <row r="36" spans="1:26" ht="15" customHeight="1" x14ac:dyDescent="0.25">
      <c r="A36" s="852" t="s">
        <v>15</v>
      </c>
      <c r="B36" s="853"/>
      <c r="C36" s="854"/>
      <c r="D36" s="69"/>
      <c r="E36" s="69"/>
      <c r="F36" s="69"/>
      <c r="G36" s="69"/>
      <c r="H36" s="69"/>
      <c r="I36" s="69"/>
      <c r="J36" s="69"/>
      <c r="K36" s="69"/>
      <c r="L36" s="69"/>
      <c r="M36" s="69"/>
      <c r="N36" s="69"/>
      <c r="O36" s="69"/>
      <c r="P36" s="69"/>
      <c r="Q36" s="69"/>
      <c r="R36" s="69"/>
      <c r="S36" s="69"/>
      <c r="T36" s="69"/>
      <c r="U36" s="69"/>
      <c r="V36" s="69"/>
      <c r="W36" s="69"/>
      <c r="X36" s="69"/>
      <c r="Y36" s="117"/>
      <c r="Z36" s="117"/>
    </row>
    <row r="37" spans="1:26" ht="15" customHeight="1" x14ac:dyDescent="0.25">
      <c r="A37" s="855"/>
      <c r="B37" s="856"/>
      <c r="C37" s="857"/>
      <c r="D37" s="69"/>
      <c r="E37" s="69"/>
      <c r="F37" s="69"/>
      <c r="G37" s="69"/>
      <c r="H37" s="69"/>
      <c r="I37" s="69"/>
      <c r="J37" s="69"/>
      <c r="K37" s="69"/>
      <c r="L37" s="69"/>
      <c r="M37" s="69"/>
      <c r="N37" s="69"/>
      <c r="O37" s="69"/>
      <c r="P37" s="69"/>
      <c r="Q37" s="69"/>
      <c r="R37" s="69"/>
      <c r="S37" s="69"/>
      <c r="T37" s="69"/>
      <c r="U37" s="69"/>
      <c r="V37" s="69"/>
      <c r="W37" s="69"/>
      <c r="X37" s="69"/>
      <c r="Y37" s="117"/>
      <c r="Z37" s="117"/>
    </row>
    <row r="38" spans="1:26" ht="15" customHeight="1" x14ac:dyDescent="0.25">
      <c r="A38" s="852" t="s">
        <v>17</v>
      </c>
      <c r="B38" s="853"/>
      <c r="C38" s="854"/>
      <c r="D38" s="69"/>
      <c r="E38" s="69"/>
      <c r="F38" s="69"/>
      <c r="G38" s="69"/>
      <c r="H38" s="69"/>
      <c r="I38" s="69"/>
      <c r="J38" s="69"/>
      <c r="K38" s="69"/>
      <c r="L38" s="69"/>
      <c r="M38" s="69"/>
      <c r="N38" s="69"/>
      <c r="O38" s="69"/>
      <c r="P38" s="69"/>
      <c r="Q38" s="69"/>
      <c r="R38" s="69"/>
      <c r="S38" s="69"/>
      <c r="T38" s="69"/>
      <c r="U38" s="69"/>
      <c r="V38" s="69"/>
      <c r="W38" s="69"/>
      <c r="X38" s="69"/>
      <c r="Y38" s="117"/>
      <c r="Z38" s="117"/>
    </row>
    <row r="39" spans="1:26" ht="15" customHeight="1" x14ac:dyDescent="0.25">
      <c r="A39" s="855"/>
      <c r="B39" s="856"/>
      <c r="C39" s="857"/>
      <c r="D39" s="69"/>
      <c r="E39" s="69"/>
      <c r="F39" s="69"/>
      <c r="G39" s="69"/>
      <c r="H39" s="69"/>
      <c r="I39" s="69"/>
      <c r="J39" s="69"/>
      <c r="K39" s="69"/>
      <c r="L39" s="69"/>
      <c r="M39" s="69"/>
      <c r="N39" s="69"/>
      <c r="O39" s="69"/>
      <c r="P39" s="69"/>
      <c r="Q39" s="69"/>
      <c r="R39" s="69"/>
      <c r="S39" s="69"/>
      <c r="T39" s="69"/>
      <c r="U39" s="69"/>
      <c r="V39" s="69"/>
      <c r="W39" s="69"/>
      <c r="X39" s="69"/>
      <c r="Y39" s="117"/>
      <c r="Z39" s="117"/>
    </row>
    <row r="40" spans="1:26" ht="15" customHeight="1" x14ac:dyDescent="0.25">
      <c r="A40" s="77"/>
      <c r="B40" s="77"/>
      <c r="C40" s="77"/>
      <c r="D40" s="69"/>
      <c r="E40" s="69"/>
      <c r="F40" s="69"/>
      <c r="G40" s="69"/>
      <c r="H40" s="69"/>
      <c r="I40" s="69"/>
      <c r="J40" s="69"/>
      <c r="K40" s="69"/>
      <c r="L40" s="69"/>
      <c r="M40" s="69"/>
      <c r="N40" s="69"/>
      <c r="O40" s="69"/>
      <c r="P40" s="69"/>
      <c r="Q40" s="69"/>
      <c r="R40" s="69"/>
      <c r="S40" s="69"/>
      <c r="T40" s="69"/>
      <c r="U40" s="69"/>
      <c r="V40" s="69"/>
      <c r="W40" s="69"/>
      <c r="X40" s="69"/>
      <c r="Y40" s="117"/>
      <c r="Z40" s="117"/>
    </row>
    <row r="41" spans="1:26" ht="15" customHeight="1" x14ac:dyDescent="0.25">
      <c r="A41" s="78"/>
      <c r="B41" s="78"/>
      <c r="C41" s="78"/>
      <c r="D41" s="69"/>
      <c r="E41" s="69"/>
      <c r="F41" s="69"/>
      <c r="G41" s="69"/>
      <c r="H41" s="69"/>
      <c r="I41" s="69"/>
      <c r="J41" s="69"/>
      <c r="K41" s="69"/>
      <c r="L41" s="69"/>
      <c r="M41" s="69"/>
      <c r="N41" s="69"/>
      <c r="O41" s="69"/>
      <c r="P41" s="69"/>
      <c r="Q41" s="69"/>
      <c r="R41" s="69"/>
      <c r="S41" s="69"/>
      <c r="T41" s="69"/>
      <c r="U41" s="69"/>
      <c r="V41" s="69"/>
      <c r="W41" s="69"/>
      <c r="X41" s="69"/>
      <c r="Y41" s="69"/>
      <c r="Z41" s="69"/>
    </row>
    <row r="42" spans="1:26"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row>
    <row r="43" spans="1:26" ht="15" customHeight="1" x14ac:dyDescent="0.25">
      <c r="A43" s="115" t="s">
        <v>80</v>
      </c>
      <c r="B43" s="72"/>
      <c r="C43" s="72"/>
      <c r="D43" s="69"/>
      <c r="E43" s="69"/>
      <c r="F43" s="69"/>
      <c r="G43" s="69"/>
      <c r="H43" s="69"/>
      <c r="I43" s="69"/>
      <c r="J43" s="69"/>
      <c r="K43" s="69"/>
      <c r="L43" s="69"/>
      <c r="M43" s="69"/>
      <c r="N43" s="69"/>
      <c r="O43" s="69"/>
      <c r="P43" s="69"/>
      <c r="Q43" s="69"/>
      <c r="R43" s="69"/>
      <c r="S43" s="69"/>
      <c r="T43" s="69"/>
      <c r="U43" s="69"/>
      <c r="V43" s="69"/>
      <c r="W43" s="69"/>
      <c r="X43" s="69"/>
      <c r="Y43" s="69"/>
      <c r="Z43" s="69"/>
    </row>
    <row r="44" spans="1:26" ht="15" customHeight="1" x14ac:dyDescent="0.25">
      <c r="A44" s="73" t="s">
        <v>24</v>
      </c>
      <c r="B44" s="72"/>
      <c r="C44" s="72"/>
      <c r="D44" s="69"/>
      <c r="E44" s="69"/>
      <c r="F44" s="69"/>
      <c r="G44" s="69"/>
      <c r="H44" s="69"/>
      <c r="I44" s="69"/>
      <c r="J44" s="69"/>
      <c r="K44" s="69"/>
      <c r="L44" s="69"/>
      <c r="M44" s="69"/>
      <c r="N44" s="69"/>
      <c r="O44" s="69"/>
      <c r="P44" s="69"/>
      <c r="Q44" s="69"/>
      <c r="R44" s="69"/>
      <c r="S44" s="69"/>
      <c r="T44" s="69"/>
      <c r="U44" s="69"/>
      <c r="V44" s="69"/>
      <c r="W44" s="69"/>
      <c r="X44" s="69"/>
      <c r="Y44" s="69"/>
      <c r="Z44" s="69"/>
    </row>
    <row r="45" spans="1:26" ht="15" customHeight="1" x14ac:dyDescent="0.25">
      <c r="A45" s="73" t="s">
        <v>25</v>
      </c>
      <c r="B45" s="72"/>
      <c r="C45" s="72"/>
      <c r="D45" s="69"/>
      <c r="E45" s="69"/>
      <c r="F45" s="69"/>
      <c r="G45" s="69"/>
      <c r="H45" s="69"/>
      <c r="I45" s="69"/>
      <c r="J45" s="69"/>
      <c r="K45" s="69"/>
      <c r="L45" s="69"/>
      <c r="M45" s="69"/>
      <c r="N45" s="69"/>
      <c r="O45" s="69"/>
      <c r="P45" s="69"/>
      <c r="Q45" s="69"/>
      <c r="R45" s="69"/>
      <c r="S45" s="69"/>
      <c r="T45" s="69"/>
      <c r="U45" s="69"/>
      <c r="V45" s="69"/>
      <c r="W45" s="69"/>
      <c r="X45" s="69"/>
      <c r="Y45" s="69"/>
      <c r="Z45" s="69"/>
    </row>
    <row r="46" spans="1:26" ht="15" customHeight="1" x14ac:dyDescent="0.25">
      <c r="A46" s="73" t="s">
        <v>26</v>
      </c>
      <c r="B46" s="72"/>
      <c r="C46" s="72"/>
      <c r="D46" s="69"/>
      <c r="E46" s="69"/>
      <c r="F46" s="69"/>
      <c r="G46" s="69"/>
      <c r="H46" s="69"/>
      <c r="I46" s="69"/>
      <c r="J46" s="69"/>
      <c r="K46" s="69"/>
      <c r="L46" s="69"/>
      <c r="M46" s="69"/>
      <c r="N46" s="69"/>
      <c r="O46" s="69"/>
      <c r="P46" s="69"/>
      <c r="Q46" s="69"/>
      <c r="R46" s="69"/>
      <c r="S46" s="69"/>
      <c r="T46" s="69"/>
      <c r="U46" s="69"/>
      <c r="V46" s="69"/>
      <c r="W46" s="69"/>
      <c r="X46" s="69"/>
      <c r="Y46" s="69"/>
      <c r="Z46" s="69"/>
    </row>
    <row r="47" spans="1:26" ht="15" customHeight="1" x14ac:dyDescent="0.25">
      <c r="A47" s="73" t="s">
        <v>27</v>
      </c>
      <c r="B47" s="72"/>
      <c r="C47" s="72"/>
      <c r="D47" s="69"/>
      <c r="E47" s="69"/>
      <c r="F47" s="69"/>
      <c r="G47" s="69"/>
      <c r="H47" s="69"/>
      <c r="I47" s="69"/>
      <c r="J47" s="69"/>
      <c r="K47" s="69"/>
      <c r="L47" s="69"/>
      <c r="M47" s="69"/>
      <c r="N47" s="69"/>
      <c r="O47" s="69"/>
      <c r="P47" s="69"/>
      <c r="Q47" s="69"/>
      <c r="R47" s="69"/>
      <c r="S47" s="69"/>
      <c r="T47" s="69"/>
      <c r="U47" s="69"/>
      <c r="V47" s="69"/>
      <c r="W47" s="69"/>
      <c r="X47" s="69"/>
      <c r="Y47" s="69"/>
      <c r="Z47" s="69"/>
    </row>
    <row r="48" spans="1:26" ht="15" customHeight="1" x14ac:dyDescent="0.25">
      <c r="A48" s="73" t="s">
        <v>28</v>
      </c>
      <c r="B48" s="72"/>
      <c r="C48" s="72"/>
      <c r="D48" s="69"/>
      <c r="E48" s="69"/>
      <c r="F48" s="69"/>
      <c r="G48" s="69"/>
      <c r="H48" s="69"/>
      <c r="I48" s="69"/>
      <c r="J48" s="69"/>
      <c r="K48" s="69"/>
      <c r="L48" s="69"/>
      <c r="M48" s="69"/>
      <c r="N48" s="69"/>
      <c r="O48" s="69"/>
      <c r="P48" s="69"/>
      <c r="Q48" s="69"/>
      <c r="R48" s="69"/>
      <c r="S48" s="69"/>
      <c r="T48" s="69"/>
      <c r="U48" s="69"/>
      <c r="V48" s="69"/>
      <c r="W48" s="69"/>
      <c r="X48" s="69"/>
      <c r="Y48" s="69"/>
      <c r="Z48" s="69"/>
    </row>
    <row r="49" spans="1:26" ht="15" customHeight="1" x14ac:dyDescent="0.25">
      <c r="A49" s="79"/>
      <c r="B49" s="72"/>
      <c r="C49" s="72"/>
      <c r="D49" s="69"/>
      <c r="E49" s="69"/>
      <c r="F49" s="69"/>
      <c r="G49" s="69"/>
      <c r="H49" s="69"/>
      <c r="I49" s="69"/>
      <c r="J49" s="69"/>
      <c r="K49" s="69"/>
      <c r="L49" s="69"/>
      <c r="M49" s="69"/>
      <c r="N49" s="69"/>
      <c r="O49" s="69"/>
      <c r="P49" s="69"/>
      <c r="Q49" s="69"/>
      <c r="R49" s="69"/>
      <c r="S49" s="69"/>
      <c r="T49" s="69"/>
      <c r="U49" s="69"/>
      <c r="V49" s="69"/>
      <c r="W49" s="69"/>
      <c r="X49" s="69"/>
      <c r="Y49" s="69"/>
      <c r="Z49" s="69"/>
    </row>
    <row r="50" spans="1:26"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row>
    <row r="51" spans="1:26"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row>
    <row r="52" spans="1:26"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row>
    <row r="53" spans="1:26"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row>
    <row r="54" spans="1:26" ht="15" customHeight="1" x14ac:dyDescent="0.25">
      <c r="A54" s="78"/>
      <c r="B54" s="78"/>
      <c r="C54" s="78"/>
      <c r="D54" s="69"/>
      <c r="E54" s="69"/>
      <c r="F54" s="69"/>
      <c r="G54" s="69"/>
      <c r="H54" s="69"/>
      <c r="I54" s="69"/>
      <c r="J54" s="69"/>
      <c r="K54" s="69"/>
      <c r="L54" s="69"/>
      <c r="M54" s="69"/>
      <c r="N54" s="69"/>
      <c r="O54" s="69"/>
      <c r="P54" s="69"/>
      <c r="Q54" s="69"/>
      <c r="R54" s="69"/>
      <c r="S54" s="69"/>
      <c r="T54" s="69"/>
      <c r="U54" s="69"/>
      <c r="V54" s="69"/>
      <c r="W54" s="69"/>
      <c r="X54" s="69"/>
      <c r="Y54" s="69"/>
      <c r="Z54" s="69"/>
    </row>
    <row r="55" spans="1:26" ht="15" customHeight="1" x14ac:dyDescent="0.25">
      <c r="A55" s="78"/>
      <c r="B55" s="78"/>
      <c r="C55" s="78"/>
      <c r="D55" s="69"/>
      <c r="E55" s="69"/>
      <c r="F55" s="69"/>
      <c r="G55" s="69"/>
      <c r="H55" s="69"/>
      <c r="I55" s="69"/>
      <c r="J55" s="69"/>
      <c r="K55" s="69"/>
      <c r="L55" s="69"/>
      <c r="M55" s="69"/>
      <c r="N55" s="69"/>
      <c r="O55" s="69"/>
      <c r="P55" s="69"/>
      <c r="Q55" s="69"/>
      <c r="R55" s="69"/>
      <c r="S55" s="69"/>
      <c r="T55" s="69"/>
      <c r="U55" s="69"/>
      <c r="V55" s="69"/>
      <c r="W55" s="69"/>
      <c r="X55" s="69"/>
      <c r="Y55" s="69"/>
      <c r="Z55" s="69"/>
    </row>
    <row r="56" spans="1:26" ht="15" customHeight="1" x14ac:dyDescent="0.25">
      <c r="A56" s="78"/>
      <c r="B56" s="78"/>
      <c r="C56" s="78"/>
      <c r="D56" s="69"/>
      <c r="E56" s="69"/>
      <c r="F56" s="69"/>
      <c r="G56" s="69"/>
      <c r="H56" s="69"/>
      <c r="I56" s="69"/>
      <c r="J56" s="69"/>
      <c r="K56" s="69"/>
      <c r="L56" s="69"/>
      <c r="M56" s="69"/>
      <c r="N56" s="69"/>
      <c r="O56" s="69"/>
      <c r="P56" s="69"/>
      <c r="Q56" s="69"/>
      <c r="R56" s="69"/>
      <c r="S56" s="69"/>
      <c r="T56" s="69"/>
      <c r="U56" s="69"/>
      <c r="V56" s="69"/>
      <c r="W56" s="69"/>
      <c r="X56" s="69"/>
      <c r="Y56" s="69"/>
      <c r="Z56" s="69"/>
    </row>
    <row r="57" spans="1:26" ht="15" customHeight="1" x14ac:dyDescent="0.25">
      <c r="A57" s="78"/>
      <c r="B57" s="78"/>
      <c r="C57" s="78"/>
      <c r="D57" s="69"/>
      <c r="E57" s="69"/>
      <c r="F57" s="69"/>
      <c r="G57" s="69"/>
      <c r="H57" s="69"/>
      <c r="I57" s="69"/>
      <c r="J57" s="69"/>
      <c r="K57" s="69"/>
      <c r="L57" s="69"/>
      <c r="M57" s="69"/>
      <c r="N57" s="69"/>
      <c r="O57" s="69"/>
      <c r="P57" s="69"/>
      <c r="Q57" s="69"/>
      <c r="R57" s="69"/>
      <c r="S57" s="69"/>
      <c r="T57" s="69"/>
      <c r="U57" s="69"/>
      <c r="V57" s="69"/>
      <c r="W57" s="69"/>
      <c r="X57" s="69"/>
      <c r="Y57" s="69"/>
      <c r="Z57" s="69"/>
    </row>
    <row r="58" spans="1:26"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row>
    <row r="59" spans="1:26"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row>
    <row r="60" spans="1:26"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row>
    <row r="61" spans="1:26"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row>
    <row r="62" spans="1:26"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row>
    <row r="63" spans="1:26"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row>
    <row r="64" spans="1:26"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row>
    <row r="65" spans="4:26"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row>
    <row r="66" spans="4:26"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row>
    <row r="67" spans="4:26" ht="15" customHeight="1" x14ac:dyDescent="0.25">
      <c r="D67" s="69"/>
      <c r="E67" s="69"/>
      <c r="F67" s="69"/>
      <c r="G67" s="69"/>
      <c r="H67" s="69"/>
      <c r="I67" s="69"/>
      <c r="J67" s="69"/>
      <c r="K67" s="69"/>
      <c r="L67" s="69"/>
      <c r="M67" s="69"/>
      <c r="N67" s="69"/>
      <c r="O67" s="69"/>
      <c r="P67" s="69"/>
      <c r="Q67" s="69"/>
      <c r="R67" s="69"/>
      <c r="S67" s="69"/>
      <c r="T67" s="69"/>
      <c r="U67" s="69"/>
      <c r="V67" s="69"/>
      <c r="W67" s="69"/>
      <c r="X67" s="69"/>
      <c r="Y67" s="69"/>
      <c r="Z67" s="69"/>
    </row>
    <row r="68" spans="4:26" ht="15" customHeight="1" x14ac:dyDescent="0.25">
      <c r="D68" s="69"/>
      <c r="E68" s="69"/>
      <c r="F68" s="69"/>
      <c r="G68" s="69"/>
      <c r="H68" s="69"/>
      <c r="I68" s="69"/>
      <c r="J68" s="69"/>
      <c r="K68" s="69"/>
      <c r="L68" s="69"/>
      <c r="M68" s="69"/>
      <c r="N68" s="69"/>
      <c r="O68" s="69"/>
      <c r="P68" s="69"/>
      <c r="Q68" s="69"/>
      <c r="R68" s="69"/>
      <c r="S68" s="69"/>
      <c r="T68" s="69"/>
      <c r="U68" s="69"/>
      <c r="V68" s="69"/>
      <c r="W68" s="69"/>
      <c r="X68" s="69"/>
      <c r="Y68" s="69"/>
      <c r="Z68" s="69"/>
    </row>
    <row r="69" spans="4:26" ht="15" customHeight="1" x14ac:dyDescent="0.25">
      <c r="D69" s="69"/>
      <c r="E69" s="69"/>
      <c r="F69" s="69"/>
      <c r="G69" s="69"/>
      <c r="H69" s="69"/>
      <c r="I69" s="69"/>
      <c r="J69" s="69"/>
      <c r="K69" s="69"/>
      <c r="L69" s="69"/>
      <c r="M69" s="69"/>
      <c r="N69" s="69"/>
      <c r="O69" s="69"/>
      <c r="P69" s="69"/>
      <c r="Q69" s="69"/>
      <c r="R69" s="69"/>
      <c r="S69" s="69"/>
      <c r="T69" s="69"/>
      <c r="U69" s="69"/>
      <c r="V69" s="69"/>
      <c r="W69" s="69"/>
      <c r="X69" s="69"/>
      <c r="Y69" s="69"/>
      <c r="Z69" s="69"/>
    </row>
    <row r="70" spans="4:26" ht="15" customHeight="1" x14ac:dyDescent="0.25">
      <c r="D70" s="69"/>
      <c r="E70" s="69"/>
      <c r="F70" s="69"/>
      <c r="G70" s="69"/>
      <c r="H70" s="69"/>
      <c r="I70" s="69"/>
      <c r="J70" s="69"/>
      <c r="K70" s="69"/>
      <c r="L70" s="69"/>
      <c r="M70" s="69"/>
      <c r="N70" s="69"/>
      <c r="O70" s="69"/>
      <c r="P70" s="69"/>
      <c r="Q70" s="69"/>
      <c r="R70" s="69"/>
      <c r="S70" s="69"/>
      <c r="T70" s="69"/>
      <c r="U70" s="69"/>
      <c r="V70" s="69"/>
      <c r="W70" s="69"/>
      <c r="X70" s="69"/>
      <c r="Y70" s="69"/>
      <c r="Z70" s="69"/>
    </row>
    <row r="71" spans="4:26" ht="15" customHeight="1" x14ac:dyDescent="0.25">
      <c r="D71" s="69"/>
      <c r="E71" s="69"/>
      <c r="F71" s="69"/>
      <c r="G71" s="69"/>
      <c r="H71" s="69"/>
      <c r="I71" s="69"/>
      <c r="J71" s="69"/>
      <c r="K71" s="69"/>
      <c r="L71" s="69"/>
      <c r="M71" s="69"/>
      <c r="N71" s="69"/>
      <c r="O71" s="69"/>
      <c r="P71" s="69"/>
      <c r="Q71" s="69"/>
      <c r="R71" s="69"/>
      <c r="S71" s="69"/>
      <c r="T71" s="69"/>
      <c r="U71" s="69"/>
      <c r="V71" s="69"/>
      <c r="W71" s="69"/>
      <c r="X71" s="69"/>
      <c r="Y71" s="69"/>
      <c r="Z71" s="69"/>
    </row>
    <row r="72" spans="4:26" ht="15" customHeight="1" x14ac:dyDescent="0.25">
      <c r="D72" s="69"/>
      <c r="E72" s="69"/>
      <c r="F72" s="69"/>
      <c r="G72" s="69"/>
      <c r="H72" s="69"/>
      <c r="I72" s="69"/>
      <c r="J72" s="69"/>
      <c r="K72" s="69"/>
      <c r="L72" s="69"/>
      <c r="M72" s="69"/>
      <c r="N72" s="69"/>
      <c r="O72" s="69"/>
      <c r="P72" s="69"/>
      <c r="Q72" s="69"/>
      <c r="R72" s="69"/>
      <c r="S72" s="69"/>
      <c r="T72" s="69"/>
      <c r="U72" s="69"/>
      <c r="V72" s="69"/>
      <c r="W72" s="69"/>
      <c r="X72" s="69"/>
      <c r="Y72" s="69"/>
      <c r="Z72" s="69"/>
    </row>
    <row r="73" spans="4:26" ht="15" customHeight="1" x14ac:dyDescent="0.25">
      <c r="D73" s="69"/>
      <c r="E73" s="69"/>
      <c r="F73" s="69"/>
      <c r="G73" s="69"/>
      <c r="H73" s="69"/>
      <c r="I73" s="69"/>
      <c r="J73" s="69"/>
      <c r="K73" s="69"/>
      <c r="L73" s="69"/>
      <c r="M73" s="69"/>
      <c r="N73" s="69"/>
      <c r="O73" s="69"/>
      <c r="P73" s="69"/>
      <c r="Q73" s="69"/>
      <c r="R73" s="69"/>
      <c r="S73" s="69"/>
      <c r="T73" s="69"/>
      <c r="U73" s="69"/>
      <c r="V73" s="69"/>
      <c r="W73" s="69"/>
      <c r="X73" s="69"/>
      <c r="Y73" s="69"/>
      <c r="Z73" s="69"/>
    </row>
    <row r="74" spans="4:26" ht="15" customHeight="1" x14ac:dyDescent="0.25">
      <c r="D74" s="69"/>
      <c r="E74" s="69"/>
      <c r="F74" s="69"/>
      <c r="G74" s="69"/>
      <c r="H74" s="69"/>
      <c r="I74" s="69"/>
      <c r="J74" s="69"/>
      <c r="K74" s="69"/>
      <c r="L74" s="69"/>
      <c r="M74" s="69"/>
      <c r="N74" s="69"/>
      <c r="O74" s="69"/>
      <c r="P74" s="69"/>
      <c r="Q74" s="69"/>
      <c r="R74" s="69"/>
      <c r="S74" s="69"/>
      <c r="T74" s="69"/>
      <c r="U74" s="69"/>
      <c r="V74" s="69"/>
      <c r="W74" s="69"/>
      <c r="X74" s="69"/>
      <c r="Y74" s="69"/>
      <c r="Z74" s="69"/>
    </row>
    <row r="75" spans="4:26" ht="15" customHeight="1" x14ac:dyDescent="0.25">
      <c r="D75" s="69"/>
      <c r="E75" s="69"/>
      <c r="F75" s="69"/>
      <c r="G75" s="69"/>
      <c r="H75" s="69"/>
      <c r="I75" s="69"/>
      <c r="J75" s="69"/>
      <c r="K75" s="69"/>
      <c r="L75" s="69"/>
      <c r="M75" s="69"/>
      <c r="N75" s="69"/>
      <c r="O75" s="69"/>
      <c r="P75" s="69"/>
      <c r="Q75" s="69"/>
      <c r="R75" s="69"/>
      <c r="S75" s="69"/>
      <c r="T75" s="69"/>
      <c r="U75" s="69"/>
      <c r="V75" s="69"/>
      <c r="W75" s="69"/>
      <c r="X75" s="69"/>
      <c r="Y75" s="69"/>
      <c r="Z75" s="69"/>
    </row>
    <row r="76" spans="4:26" ht="15" customHeight="1" x14ac:dyDescent="0.25">
      <c r="D76" s="69"/>
      <c r="E76" s="69"/>
      <c r="F76" s="69"/>
      <c r="G76" s="69"/>
      <c r="H76" s="69"/>
      <c r="I76" s="69"/>
      <c r="J76" s="69"/>
      <c r="K76" s="69"/>
      <c r="L76" s="69"/>
      <c r="M76" s="69"/>
      <c r="N76" s="69"/>
      <c r="O76" s="69"/>
      <c r="P76" s="69"/>
      <c r="Q76" s="69"/>
      <c r="R76" s="69"/>
      <c r="S76" s="69"/>
      <c r="T76" s="69"/>
      <c r="U76" s="69"/>
      <c r="V76" s="69"/>
      <c r="W76" s="69"/>
      <c r="X76" s="69"/>
      <c r="Y76" s="69"/>
      <c r="Z76" s="69"/>
    </row>
    <row r="77" spans="4:26" ht="15" customHeight="1" x14ac:dyDescent="0.25">
      <c r="D77" s="69"/>
      <c r="E77" s="69"/>
      <c r="F77" s="69"/>
      <c r="G77" s="69"/>
      <c r="H77" s="69"/>
      <c r="I77" s="69"/>
      <c r="J77" s="69"/>
      <c r="K77" s="69"/>
      <c r="L77" s="69"/>
      <c r="M77" s="69"/>
      <c r="N77" s="69"/>
      <c r="O77" s="69"/>
      <c r="P77" s="69"/>
      <c r="Q77" s="69"/>
      <c r="R77" s="69"/>
      <c r="S77" s="69"/>
      <c r="T77" s="69"/>
      <c r="U77" s="69"/>
      <c r="V77" s="69"/>
      <c r="W77" s="69"/>
      <c r="X77" s="69"/>
      <c r="Y77" s="69"/>
      <c r="Z77" s="69"/>
    </row>
    <row r="78" spans="4:26" ht="15" customHeight="1" x14ac:dyDescent="0.25">
      <c r="D78" s="69"/>
      <c r="E78" s="69"/>
      <c r="F78" s="69"/>
      <c r="G78" s="69"/>
      <c r="H78" s="69"/>
      <c r="I78" s="69"/>
      <c r="J78" s="69"/>
      <c r="K78" s="69"/>
      <c r="L78" s="69"/>
      <c r="M78" s="69"/>
      <c r="N78" s="69"/>
      <c r="O78" s="69"/>
      <c r="P78" s="69"/>
      <c r="Q78" s="69"/>
      <c r="R78" s="69"/>
      <c r="S78" s="69"/>
      <c r="T78" s="69"/>
      <c r="U78" s="69"/>
      <c r="V78" s="69"/>
      <c r="W78" s="69"/>
      <c r="X78" s="69"/>
      <c r="Y78" s="69"/>
      <c r="Z78" s="69"/>
    </row>
    <row r="79" spans="4:26" ht="15" customHeight="1" x14ac:dyDescent="0.25">
      <c r="D79" s="69"/>
      <c r="E79" s="69"/>
      <c r="F79" s="69"/>
      <c r="G79" s="69"/>
      <c r="H79" s="69"/>
      <c r="I79" s="69"/>
      <c r="J79" s="69"/>
      <c r="K79" s="69"/>
      <c r="L79" s="69"/>
      <c r="M79" s="69"/>
      <c r="N79" s="69"/>
      <c r="O79" s="69"/>
      <c r="P79" s="69"/>
      <c r="Q79" s="69"/>
      <c r="R79" s="69"/>
      <c r="S79" s="69"/>
      <c r="T79" s="69"/>
      <c r="U79" s="69"/>
      <c r="V79" s="69"/>
      <c r="W79" s="69"/>
      <c r="X79" s="69"/>
      <c r="Y79" s="69"/>
      <c r="Z79" s="69"/>
    </row>
    <row r="80" spans="4:26" ht="15" customHeight="1" x14ac:dyDescent="0.25">
      <c r="D80" s="69"/>
      <c r="E80" s="69"/>
      <c r="F80" s="69"/>
      <c r="G80" s="69"/>
      <c r="H80" s="69"/>
      <c r="I80" s="69"/>
      <c r="J80" s="69"/>
      <c r="K80" s="69"/>
      <c r="L80" s="69"/>
      <c r="M80" s="69"/>
      <c r="N80" s="69"/>
      <c r="O80" s="69"/>
      <c r="P80" s="69"/>
      <c r="Q80" s="69"/>
      <c r="R80" s="69"/>
      <c r="S80" s="69"/>
      <c r="T80" s="69"/>
      <c r="U80" s="69"/>
      <c r="V80" s="69"/>
      <c r="W80" s="69"/>
      <c r="X80" s="69"/>
      <c r="Y80" s="69"/>
      <c r="Z80" s="69"/>
    </row>
    <row r="81" spans="4:26" ht="15" customHeight="1" x14ac:dyDescent="0.25">
      <c r="D81" s="69"/>
      <c r="E81" s="69"/>
      <c r="F81" s="69"/>
      <c r="G81" s="69"/>
      <c r="H81" s="69"/>
      <c r="I81" s="69"/>
      <c r="J81" s="69"/>
      <c r="K81" s="69"/>
      <c r="L81" s="69"/>
      <c r="M81" s="69"/>
      <c r="N81" s="69"/>
      <c r="O81" s="69"/>
      <c r="P81" s="69"/>
      <c r="Q81" s="69"/>
      <c r="R81" s="69"/>
      <c r="S81" s="69"/>
      <c r="T81" s="69"/>
      <c r="U81" s="69"/>
      <c r="V81" s="69"/>
      <c r="W81" s="69"/>
      <c r="X81" s="69"/>
      <c r="Y81" s="69"/>
      <c r="Z81" s="69"/>
    </row>
    <row r="82" spans="4:26" ht="15" customHeight="1" x14ac:dyDescent="0.25">
      <c r="D82" s="69"/>
      <c r="E82" s="69"/>
      <c r="F82" s="69"/>
      <c r="G82" s="69"/>
      <c r="H82" s="69"/>
      <c r="I82" s="69"/>
      <c r="J82" s="69"/>
      <c r="K82" s="69"/>
      <c r="L82" s="69"/>
      <c r="M82" s="69"/>
      <c r="N82" s="69"/>
      <c r="O82" s="69"/>
      <c r="P82" s="69"/>
      <c r="Q82" s="69"/>
      <c r="R82" s="69"/>
      <c r="S82" s="69"/>
      <c r="T82" s="69"/>
      <c r="U82" s="69"/>
      <c r="V82" s="69"/>
      <c r="W82" s="69"/>
      <c r="X82" s="69"/>
      <c r="Y82" s="69"/>
      <c r="Z82" s="69"/>
    </row>
    <row r="83" spans="4:26" ht="15" customHeight="1" x14ac:dyDescent="0.25">
      <c r="D83" s="69"/>
      <c r="E83" s="69"/>
      <c r="F83" s="69"/>
      <c r="G83" s="69"/>
      <c r="H83" s="69"/>
      <c r="I83" s="69"/>
      <c r="J83" s="69"/>
      <c r="K83" s="69"/>
      <c r="L83" s="69"/>
      <c r="M83" s="69"/>
      <c r="N83" s="69"/>
      <c r="O83" s="69"/>
      <c r="P83" s="69"/>
      <c r="Q83" s="69"/>
      <c r="R83" s="69"/>
      <c r="S83" s="69"/>
      <c r="T83" s="69"/>
      <c r="U83" s="69"/>
      <c r="V83" s="69"/>
      <c r="W83" s="69"/>
      <c r="X83" s="69"/>
      <c r="Y83" s="69"/>
      <c r="Z83" s="69"/>
    </row>
    <row r="84" spans="4:26" ht="15" customHeight="1" x14ac:dyDescent="0.25">
      <c r="D84" s="69"/>
      <c r="E84" s="69"/>
      <c r="F84" s="69"/>
      <c r="G84" s="69"/>
      <c r="H84" s="69"/>
      <c r="I84" s="69"/>
      <c r="J84" s="69"/>
      <c r="K84" s="69"/>
      <c r="L84" s="69"/>
      <c r="M84" s="69"/>
      <c r="N84" s="69"/>
      <c r="O84" s="69"/>
      <c r="P84" s="69"/>
      <c r="Q84" s="69"/>
      <c r="R84" s="69"/>
      <c r="S84" s="69"/>
      <c r="T84" s="69"/>
      <c r="U84" s="69"/>
      <c r="V84" s="69"/>
      <c r="W84" s="69"/>
      <c r="X84" s="69"/>
      <c r="Y84" s="69"/>
      <c r="Z84" s="69"/>
    </row>
    <row r="85" spans="4:26" ht="15" customHeight="1" x14ac:dyDescent="0.25">
      <c r="D85" s="69"/>
      <c r="E85" s="69"/>
      <c r="F85" s="69"/>
      <c r="G85" s="69"/>
      <c r="H85" s="69"/>
      <c r="I85" s="69"/>
      <c r="J85" s="69"/>
      <c r="K85" s="69"/>
      <c r="L85" s="69"/>
      <c r="M85" s="69"/>
      <c r="N85" s="69"/>
      <c r="O85" s="69"/>
      <c r="P85" s="69"/>
      <c r="Q85" s="69"/>
      <c r="R85" s="69"/>
      <c r="S85" s="69"/>
      <c r="T85" s="69"/>
      <c r="U85" s="69"/>
      <c r="V85" s="69"/>
      <c r="W85" s="69"/>
      <c r="X85" s="69"/>
      <c r="Y85" s="69"/>
      <c r="Z85" s="69"/>
    </row>
    <row r="86" spans="4:26" ht="15" customHeight="1" x14ac:dyDescent="0.25">
      <c r="D86" s="69"/>
      <c r="E86" s="69"/>
      <c r="F86" s="69"/>
      <c r="G86" s="69"/>
      <c r="H86" s="69"/>
      <c r="I86" s="69"/>
      <c r="J86" s="69"/>
      <c r="K86" s="69"/>
      <c r="L86" s="69"/>
      <c r="M86" s="69"/>
      <c r="N86" s="69"/>
      <c r="O86" s="69"/>
      <c r="P86" s="69"/>
      <c r="Q86" s="69"/>
      <c r="R86" s="69"/>
      <c r="S86" s="69"/>
      <c r="T86" s="69"/>
      <c r="U86" s="69"/>
      <c r="V86" s="69"/>
      <c r="W86" s="69"/>
      <c r="X86" s="69"/>
      <c r="Y86" s="69"/>
      <c r="Z86" s="69"/>
    </row>
    <row r="87" spans="4:26" ht="15" customHeight="1" x14ac:dyDescent="0.25">
      <c r="D87" s="69"/>
      <c r="E87" s="69"/>
      <c r="F87" s="69"/>
      <c r="G87" s="69"/>
      <c r="H87" s="69"/>
      <c r="I87" s="69"/>
      <c r="J87" s="69"/>
      <c r="K87" s="69"/>
      <c r="L87" s="69"/>
      <c r="M87" s="69"/>
      <c r="N87" s="69"/>
      <c r="O87" s="69"/>
      <c r="P87" s="69"/>
      <c r="Q87" s="69"/>
      <c r="R87" s="69"/>
      <c r="S87" s="69"/>
      <c r="T87" s="69"/>
      <c r="U87" s="69"/>
      <c r="V87" s="69"/>
      <c r="W87" s="69"/>
      <c r="X87" s="69"/>
      <c r="Y87" s="69"/>
      <c r="Z87" s="69"/>
    </row>
    <row r="88" spans="4:26" ht="15" customHeight="1" x14ac:dyDescent="0.25">
      <c r="D88" s="69"/>
      <c r="E88" s="69"/>
      <c r="F88" s="69"/>
      <c r="G88" s="69"/>
      <c r="H88" s="69"/>
      <c r="I88" s="69"/>
      <c r="J88" s="69"/>
      <c r="K88" s="69"/>
      <c r="L88" s="69"/>
      <c r="M88" s="69"/>
      <c r="N88" s="69"/>
      <c r="O88" s="69"/>
      <c r="P88" s="69"/>
      <c r="Q88" s="69"/>
      <c r="R88" s="69"/>
      <c r="S88" s="69"/>
      <c r="T88" s="69"/>
      <c r="U88" s="69"/>
      <c r="V88" s="69"/>
      <c r="W88" s="69"/>
      <c r="X88" s="69"/>
      <c r="Y88" s="69"/>
      <c r="Z88" s="69"/>
    </row>
    <row r="89" spans="4:26" ht="15" customHeight="1" x14ac:dyDescent="0.25">
      <c r="D89" s="69"/>
      <c r="E89" s="69"/>
      <c r="F89" s="69"/>
      <c r="G89" s="69"/>
      <c r="H89" s="69"/>
      <c r="I89" s="69"/>
      <c r="J89" s="69"/>
      <c r="K89" s="69"/>
      <c r="L89" s="69"/>
      <c r="M89" s="69"/>
      <c r="N89" s="69"/>
      <c r="O89" s="69"/>
      <c r="P89" s="69"/>
      <c r="Q89" s="69"/>
      <c r="R89" s="69"/>
      <c r="S89" s="69"/>
      <c r="T89" s="69"/>
      <c r="U89" s="69"/>
      <c r="V89" s="69"/>
      <c r="W89" s="69"/>
      <c r="X89" s="69"/>
      <c r="Y89" s="69"/>
      <c r="Z89" s="69"/>
    </row>
    <row r="90" spans="4:26" ht="15" customHeight="1" x14ac:dyDescent="0.25">
      <c r="D90" s="69"/>
      <c r="E90" s="69"/>
      <c r="F90" s="69"/>
      <c r="G90" s="69"/>
      <c r="H90" s="69"/>
      <c r="I90" s="69"/>
      <c r="J90" s="69"/>
      <c r="K90" s="69"/>
      <c r="L90" s="69"/>
      <c r="M90" s="69"/>
      <c r="N90" s="69"/>
      <c r="O90" s="69"/>
      <c r="P90" s="69"/>
      <c r="Q90" s="69"/>
      <c r="R90" s="69"/>
      <c r="S90" s="69"/>
      <c r="T90" s="69"/>
      <c r="U90" s="69"/>
      <c r="V90" s="69"/>
      <c r="W90" s="69"/>
      <c r="X90" s="69"/>
      <c r="Y90" s="69"/>
      <c r="Z90" s="69"/>
    </row>
    <row r="91" spans="4:26" ht="15" customHeight="1" x14ac:dyDescent="0.25">
      <c r="D91" s="69"/>
      <c r="E91" s="69"/>
      <c r="F91" s="69"/>
      <c r="G91" s="69"/>
      <c r="H91" s="69"/>
      <c r="I91" s="69"/>
      <c r="J91" s="69"/>
      <c r="K91" s="69"/>
      <c r="L91" s="69"/>
      <c r="M91" s="69"/>
      <c r="N91" s="69"/>
      <c r="O91" s="69"/>
      <c r="P91" s="69"/>
      <c r="Q91" s="69"/>
      <c r="R91" s="69"/>
      <c r="S91" s="69"/>
      <c r="T91" s="69"/>
      <c r="U91" s="69"/>
      <c r="V91" s="69"/>
      <c r="W91" s="69"/>
      <c r="X91" s="69"/>
      <c r="Y91" s="69"/>
      <c r="Z91" s="69"/>
    </row>
    <row r="92" spans="4:26" ht="15" customHeight="1" x14ac:dyDescent="0.25">
      <c r="D92" s="69"/>
      <c r="E92" s="69"/>
      <c r="F92" s="69"/>
      <c r="G92" s="69"/>
      <c r="H92" s="69"/>
      <c r="I92" s="69"/>
      <c r="J92" s="69"/>
      <c r="K92" s="69"/>
      <c r="L92" s="69"/>
      <c r="M92" s="69"/>
      <c r="N92" s="69"/>
      <c r="O92" s="69"/>
      <c r="P92" s="69"/>
      <c r="Q92" s="69"/>
      <c r="R92" s="69"/>
      <c r="S92" s="69"/>
      <c r="T92" s="69"/>
      <c r="U92" s="69"/>
      <c r="V92" s="69"/>
      <c r="W92" s="69"/>
      <c r="X92" s="69"/>
      <c r="Y92" s="69"/>
      <c r="Z92" s="69"/>
    </row>
    <row r="93" spans="4:26" ht="15" customHeight="1" x14ac:dyDescent="0.25">
      <c r="D93" s="69"/>
      <c r="E93" s="69"/>
      <c r="F93" s="69"/>
      <c r="G93" s="69"/>
      <c r="H93" s="69"/>
      <c r="I93" s="69"/>
      <c r="J93" s="69"/>
      <c r="K93" s="69"/>
      <c r="L93" s="69"/>
      <c r="M93" s="69"/>
      <c r="N93" s="69"/>
      <c r="O93" s="69"/>
      <c r="P93" s="69"/>
      <c r="Q93" s="69"/>
      <c r="R93" s="69"/>
      <c r="S93" s="69"/>
      <c r="T93" s="69"/>
      <c r="U93" s="69"/>
      <c r="V93" s="69"/>
      <c r="W93" s="69"/>
      <c r="X93" s="69"/>
      <c r="Y93" s="69"/>
      <c r="Z93" s="69"/>
    </row>
    <row r="94" spans="4:26" ht="15" customHeight="1" x14ac:dyDescent="0.25">
      <c r="D94" s="69"/>
      <c r="E94" s="69"/>
      <c r="F94" s="69"/>
      <c r="G94" s="69"/>
      <c r="H94" s="69"/>
      <c r="I94" s="69"/>
      <c r="J94" s="69"/>
      <c r="K94" s="69"/>
      <c r="L94" s="69"/>
      <c r="M94" s="69"/>
      <c r="N94" s="69"/>
      <c r="O94" s="69"/>
      <c r="P94" s="69"/>
      <c r="Q94" s="69"/>
      <c r="R94" s="69"/>
      <c r="S94" s="69"/>
      <c r="T94" s="69"/>
      <c r="U94" s="69"/>
      <c r="V94" s="69"/>
      <c r="W94" s="69"/>
      <c r="X94" s="69"/>
      <c r="Y94" s="69"/>
      <c r="Z94" s="69"/>
    </row>
    <row r="95" spans="4:26" ht="15" customHeight="1" x14ac:dyDescent="0.25">
      <c r="D95" s="69"/>
      <c r="E95" s="69"/>
      <c r="F95" s="69"/>
      <c r="G95" s="69"/>
      <c r="H95" s="69"/>
      <c r="I95" s="69"/>
      <c r="J95" s="69"/>
      <c r="K95" s="69"/>
      <c r="L95" s="69"/>
      <c r="M95" s="69"/>
      <c r="N95" s="69"/>
      <c r="O95" s="69"/>
      <c r="P95" s="69"/>
      <c r="Q95" s="69"/>
      <c r="R95" s="69"/>
      <c r="S95" s="69"/>
      <c r="T95" s="69"/>
      <c r="U95" s="69"/>
      <c r="V95" s="69"/>
      <c r="W95" s="69"/>
      <c r="X95" s="69"/>
      <c r="Y95" s="69"/>
      <c r="Z95" s="69"/>
    </row>
    <row r="96" spans="4:26" ht="15" customHeight="1" x14ac:dyDescent="0.25">
      <c r="D96" s="69"/>
      <c r="E96" s="69"/>
      <c r="F96" s="69"/>
      <c r="G96" s="69"/>
      <c r="H96" s="69"/>
      <c r="I96" s="69"/>
      <c r="J96" s="69"/>
      <c r="K96" s="69"/>
      <c r="L96" s="69"/>
      <c r="M96" s="69"/>
      <c r="N96" s="69"/>
      <c r="O96" s="69"/>
      <c r="P96" s="69"/>
      <c r="Q96" s="69"/>
      <c r="R96" s="69"/>
      <c r="S96" s="69"/>
      <c r="T96" s="69"/>
      <c r="U96" s="69"/>
      <c r="V96" s="69"/>
      <c r="W96" s="69"/>
      <c r="X96" s="69"/>
      <c r="Y96" s="69"/>
      <c r="Z96" s="69"/>
    </row>
    <row r="97" spans="4:26" ht="15" customHeight="1" x14ac:dyDescent="0.25">
      <c r="D97" s="69"/>
      <c r="E97" s="69"/>
      <c r="F97" s="69"/>
      <c r="G97" s="69"/>
      <c r="H97" s="69"/>
      <c r="I97" s="69"/>
      <c r="J97" s="69"/>
      <c r="K97" s="69"/>
      <c r="L97" s="69"/>
      <c r="M97" s="69"/>
      <c r="N97" s="69"/>
      <c r="O97" s="69"/>
      <c r="P97" s="69"/>
      <c r="Q97" s="69"/>
      <c r="R97" s="69"/>
      <c r="S97" s="69"/>
      <c r="T97" s="69"/>
      <c r="U97" s="69"/>
      <c r="V97" s="69"/>
      <c r="W97" s="69"/>
      <c r="X97" s="69"/>
      <c r="Y97" s="69"/>
      <c r="Z97" s="69"/>
    </row>
    <row r="98" spans="4:26" ht="15" customHeight="1" x14ac:dyDescent="0.25">
      <c r="D98" s="69"/>
      <c r="E98" s="69"/>
      <c r="F98" s="69"/>
      <c r="G98" s="69"/>
      <c r="H98" s="69"/>
      <c r="I98" s="69"/>
      <c r="J98" s="69"/>
      <c r="K98" s="69"/>
      <c r="L98" s="69"/>
      <c r="M98" s="69"/>
      <c r="N98" s="69"/>
      <c r="O98" s="69"/>
      <c r="P98" s="69"/>
      <c r="Q98" s="69"/>
      <c r="R98" s="69"/>
      <c r="S98" s="69"/>
      <c r="T98" s="69"/>
      <c r="U98" s="69"/>
      <c r="V98" s="69"/>
      <c r="W98" s="69"/>
      <c r="X98" s="69"/>
      <c r="Y98" s="69"/>
      <c r="Z98" s="69"/>
    </row>
    <row r="99" spans="4:26" ht="15" customHeight="1" x14ac:dyDescent="0.25">
      <c r="D99" s="69"/>
      <c r="E99" s="69"/>
      <c r="F99" s="69"/>
      <c r="G99" s="69"/>
      <c r="H99" s="69"/>
      <c r="I99" s="69"/>
      <c r="J99" s="69"/>
      <c r="K99" s="69"/>
      <c r="L99" s="69"/>
      <c r="M99" s="69"/>
      <c r="N99" s="69"/>
      <c r="O99" s="69"/>
      <c r="P99" s="69"/>
      <c r="Q99" s="69"/>
      <c r="R99" s="69"/>
      <c r="S99" s="69"/>
      <c r="T99" s="69"/>
      <c r="U99" s="69"/>
      <c r="V99" s="69"/>
      <c r="W99" s="69"/>
      <c r="X99" s="69"/>
      <c r="Y99" s="69"/>
      <c r="Z99" s="69"/>
    </row>
    <row r="100" spans="4:26" ht="15" customHeight="1" x14ac:dyDescent="0.25">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4:26" ht="15" customHeight="1" x14ac:dyDescent="0.25">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4:26" ht="15" customHeight="1" x14ac:dyDescent="0.25">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4:26" ht="15" customHeight="1" x14ac:dyDescent="0.25">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4:26" ht="15" customHeight="1" x14ac:dyDescent="0.25">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4:26" ht="15" customHeight="1" x14ac:dyDescent="0.25">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4:26" ht="15" customHeight="1" x14ac:dyDescent="0.25">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4:26" ht="15" customHeight="1" x14ac:dyDescent="0.25">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4:26" ht="15" customHeight="1" x14ac:dyDescent="0.25">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4:26" ht="15" customHeight="1" x14ac:dyDescent="0.25">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4:26" ht="15" customHeight="1" x14ac:dyDescent="0.25">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4:26" ht="15" customHeight="1" x14ac:dyDescent="0.25">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4:26" ht="15" customHeight="1" x14ac:dyDescent="0.25">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4:26" ht="15" customHeight="1" x14ac:dyDescent="0.25">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4:26" ht="15" customHeight="1" x14ac:dyDescent="0.25">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4:26" ht="15" customHeight="1" x14ac:dyDescent="0.25">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4:26" ht="15" customHeight="1" x14ac:dyDescent="0.25">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4:26" ht="15" customHeight="1" x14ac:dyDescent="0.25">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4:26" ht="15" customHeight="1" x14ac:dyDescent="0.25">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4:26" ht="15" customHeight="1" x14ac:dyDescent="0.25">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4:26" ht="15" customHeight="1" x14ac:dyDescent="0.25">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4:26" ht="15" customHeight="1" x14ac:dyDescent="0.25">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4:26" ht="15" customHeight="1" x14ac:dyDescent="0.25">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4:26" ht="15" customHeight="1" x14ac:dyDescent="0.25">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4:26" ht="15" customHeight="1" x14ac:dyDescent="0.25">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4:26" ht="15" customHeight="1" x14ac:dyDescent="0.25">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4:26" ht="15" customHeight="1" x14ac:dyDescent="0.25">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4:26" ht="15" customHeight="1" x14ac:dyDescent="0.25">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4:26" ht="15" customHeight="1" x14ac:dyDescent="0.25">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4:26" ht="15" customHeight="1" x14ac:dyDescent="0.25">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4:26" ht="15" customHeight="1" x14ac:dyDescent="0.25">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4:26" ht="15" customHeight="1" x14ac:dyDescent="0.25">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4:26" ht="15" customHeight="1" x14ac:dyDescent="0.25">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4:26" ht="15" customHeight="1" x14ac:dyDescent="0.25">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4:26" ht="15" customHeight="1" x14ac:dyDescent="0.25">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4:26" ht="15" customHeight="1" x14ac:dyDescent="0.25">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4:26" ht="15" customHeight="1" x14ac:dyDescent="0.25">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4:26" ht="15" customHeight="1" x14ac:dyDescent="0.25">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4:26" ht="15" customHeight="1" x14ac:dyDescent="0.25">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4:26" ht="15" customHeight="1" x14ac:dyDescent="0.25">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4:26" ht="15" customHeight="1" x14ac:dyDescent="0.25">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4:26" ht="15" customHeight="1" x14ac:dyDescent="0.25">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4:26" ht="15" customHeight="1" x14ac:dyDescent="0.25">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4:26" ht="15" customHeight="1" x14ac:dyDescent="0.25">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4:26" ht="15" customHeight="1" x14ac:dyDescent="0.25">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4:26" ht="15" customHeight="1" x14ac:dyDescent="0.25">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4:26" ht="15" customHeight="1" x14ac:dyDescent="0.25">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4:26" ht="15" customHeight="1" x14ac:dyDescent="0.25">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4:26" ht="15" customHeight="1" x14ac:dyDescent="0.25">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4:26" ht="15" customHeight="1" x14ac:dyDescent="0.25">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4:26" ht="15" customHeight="1" x14ac:dyDescent="0.25">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4:26" ht="15" customHeight="1" x14ac:dyDescent="0.25">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4:26" ht="15" customHeight="1" x14ac:dyDescent="0.25">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4:26" ht="15" customHeight="1" x14ac:dyDescent="0.25">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4:26" ht="15" customHeight="1" x14ac:dyDescent="0.25">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4:26" ht="15" customHeight="1" x14ac:dyDescent="0.25">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4:26" ht="15" customHeight="1" x14ac:dyDescent="0.25">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4:26" ht="15" customHeight="1" x14ac:dyDescent="0.25">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4:26" ht="15" customHeight="1" x14ac:dyDescent="0.25">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4:26" ht="15" customHeight="1" x14ac:dyDescent="0.25">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4:26" ht="15" customHeight="1" x14ac:dyDescent="0.25">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4:26" ht="15" customHeight="1" x14ac:dyDescent="0.25">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4:26" ht="15" customHeight="1" x14ac:dyDescent="0.25">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4:26" ht="15" customHeight="1" x14ac:dyDescent="0.25">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4:26" ht="15" customHeight="1" x14ac:dyDescent="0.25">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4:26" ht="15" customHeight="1" x14ac:dyDescent="0.25">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4:26" ht="15" customHeight="1" x14ac:dyDescent="0.25">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4:26" ht="15" customHeight="1" x14ac:dyDescent="0.25">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4:26" ht="15" customHeight="1" x14ac:dyDescent="0.25">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4:26" ht="15" customHeight="1" x14ac:dyDescent="0.25">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4:26" ht="15" customHeight="1" x14ac:dyDescent="0.25">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4:26" ht="15" customHeight="1" x14ac:dyDescent="0.25">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4:26" ht="15" customHeight="1" x14ac:dyDescent="0.25">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4:26" ht="15" customHeight="1" x14ac:dyDescent="0.25">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4:26" ht="15" customHeight="1" x14ac:dyDescent="0.25">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4:26" ht="15" customHeight="1" x14ac:dyDescent="0.25">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4:26" ht="15" customHeight="1" x14ac:dyDescent="0.25">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4:26" ht="15" customHeight="1" x14ac:dyDescent="0.25">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4:26" ht="15" customHeight="1" x14ac:dyDescent="0.25">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4:26" ht="15" customHeight="1" x14ac:dyDescent="0.25">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4:26" ht="15" customHeight="1" x14ac:dyDescent="0.25">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4:26" ht="15" customHeight="1" x14ac:dyDescent="0.25">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4:26" ht="15" customHeight="1" x14ac:dyDescent="0.25">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4:26" ht="15" customHeight="1" x14ac:dyDescent="0.25">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4:26" ht="15" customHeight="1" x14ac:dyDescent="0.25">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4:26" ht="15" customHeight="1" x14ac:dyDescent="0.25">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4:26" ht="15" customHeight="1" x14ac:dyDescent="0.25">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4:26" ht="15" customHeight="1" x14ac:dyDescent="0.25">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4:26" ht="15" customHeight="1" x14ac:dyDescent="0.25">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4:26" ht="15" customHeight="1" x14ac:dyDescent="0.25">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4:26" ht="15" customHeight="1" x14ac:dyDescent="0.25">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4:26" ht="15" customHeight="1" x14ac:dyDescent="0.25">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4:26" ht="15" customHeight="1" x14ac:dyDescent="0.25">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4:26" ht="15" customHeight="1" x14ac:dyDescent="0.25">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4:26" ht="15" customHeight="1" x14ac:dyDescent="0.25">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4:26" ht="15" customHeight="1" x14ac:dyDescent="0.25">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4:26" ht="15" customHeight="1" x14ac:dyDescent="0.25">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4:26" ht="15" customHeight="1" x14ac:dyDescent="0.25">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4:26" ht="15" customHeight="1" x14ac:dyDescent="0.25">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4:26" ht="15" customHeight="1" x14ac:dyDescent="0.25">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4:26" ht="15" customHeight="1" x14ac:dyDescent="0.25">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4:26" ht="15" customHeight="1" x14ac:dyDescent="0.25">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4:26" ht="15" customHeight="1" x14ac:dyDescent="0.25">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4:26" ht="15" customHeight="1" x14ac:dyDescent="0.25">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4:26" ht="15" customHeight="1" x14ac:dyDescent="0.25">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4:26" ht="15" customHeight="1" x14ac:dyDescent="0.25">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4:26" ht="15" customHeight="1" x14ac:dyDescent="0.25">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4:26" ht="15" customHeight="1" x14ac:dyDescent="0.25">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4:26" ht="15" customHeight="1" x14ac:dyDescent="0.25">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4:26" ht="15" customHeight="1" x14ac:dyDescent="0.25">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4:26" ht="15" customHeight="1" x14ac:dyDescent="0.25">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4:26" ht="15" customHeight="1" x14ac:dyDescent="0.25">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4:26" ht="15" customHeight="1" x14ac:dyDescent="0.25">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4:26" ht="15" customHeight="1" x14ac:dyDescent="0.25">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4:26" ht="15" customHeight="1" x14ac:dyDescent="0.25">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4:26" ht="15" customHeight="1" x14ac:dyDescent="0.25">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4:26" ht="15" customHeight="1" x14ac:dyDescent="0.25">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4:26" ht="15" customHeight="1" x14ac:dyDescent="0.25">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4:26" ht="15" customHeight="1" x14ac:dyDescent="0.25">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4:26" ht="15" customHeight="1" x14ac:dyDescent="0.25">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4:26" ht="15" customHeight="1" x14ac:dyDescent="0.25">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4:26" ht="15" customHeight="1" x14ac:dyDescent="0.25">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4:26" ht="15" customHeight="1" x14ac:dyDescent="0.25">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4:26" ht="15" customHeight="1" x14ac:dyDescent="0.25">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4:26" ht="15" customHeight="1" x14ac:dyDescent="0.25">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4:26" ht="15" customHeight="1" x14ac:dyDescent="0.25">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4:26" ht="15" customHeight="1" x14ac:dyDescent="0.25">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4:26" ht="15" customHeight="1" x14ac:dyDescent="0.25">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4:26" ht="15" customHeight="1" x14ac:dyDescent="0.25">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4:26" ht="15" customHeight="1" x14ac:dyDescent="0.25">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4:26" ht="15" customHeight="1" x14ac:dyDescent="0.25">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4:26" ht="15" customHeight="1" x14ac:dyDescent="0.25">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4:26" ht="15" customHeight="1" x14ac:dyDescent="0.25">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4:26" ht="15" customHeight="1" x14ac:dyDescent="0.25">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4:26" ht="15" customHeight="1" x14ac:dyDescent="0.25">
      <c r="D234" s="69"/>
      <c r="Y234" s="69"/>
      <c r="Z234" s="69"/>
    </row>
    <row r="235" spans="4:26" ht="15" customHeight="1" x14ac:dyDescent="0.25">
      <c r="D235" s="69"/>
      <c r="Y235" s="69"/>
      <c r="Z235" s="69"/>
    </row>
    <row r="236" spans="4:26" ht="15" customHeight="1" x14ac:dyDescent="0.25">
      <c r="D236" s="69"/>
      <c r="Y236" s="69"/>
      <c r="Z236" s="69"/>
    </row>
    <row r="237" spans="4:26" ht="15" customHeight="1" x14ac:dyDescent="0.25">
      <c r="D237" s="69"/>
      <c r="Y237" s="69"/>
      <c r="Z237" s="69"/>
    </row>
    <row r="238" spans="4:26" ht="15" customHeight="1" x14ac:dyDescent="0.25">
      <c r="D238" s="69"/>
      <c r="Y238" s="69"/>
      <c r="Z238" s="69"/>
    </row>
    <row r="239" spans="4:26" ht="15" customHeight="1" x14ac:dyDescent="0.25">
      <c r="D239" s="69"/>
      <c r="Y239" s="69"/>
      <c r="Z239" s="69"/>
    </row>
    <row r="240" spans="4:26" ht="15" customHeight="1" x14ac:dyDescent="0.25">
      <c r="D240" s="69"/>
      <c r="Y240" s="69"/>
      <c r="Z240" s="69"/>
    </row>
    <row r="241" spans="4:26" ht="15" customHeight="1" x14ac:dyDescent="0.25">
      <c r="D241" s="69"/>
      <c r="Y241" s="69"/>
      <c r="Z241" s="69"/>
    </row>
    <row r="242" spans="4:26" ht="15" customHeight="1" x14ac:dyDescent="0.25">
      <c r="D242" s="69"/>
      <c r="Y242" s="69"/>
      <c r="Z242" s="69"/>
    </row>
    <row r="243" spans="4:26" ht="15" customHeight="1" x14ac:dyDescent="0.25">
      <c r="D243" s="69"/>
      <c r="Y243" s="69"/>
      <c r="Z243" s="69"/>
    </row>
    <row r="244" spans="4:26" ht="15" customHeight="1" x14ac:dyDescent="0.25">
      <c r="D244" s="69"/>
      <c r="Y244" s="69"/>
      <c r="Z244" s="69"/>
    </row>
    <row r="245" spans="4:26" ht="15" customHeight="1" x14ac:dyDescent="0.25">
      <c r="D245" s="69"/>
      <c r="Y245" s="69"/>
      <c r="Z245" s="69"/>
    </row>
    <row r="246" spans="4:26" ht="15" customHeight="1" x14ac:dyDescent="0.25"/>
    <row r="247" spans="4:26" ht="15" customHeight="1" x14ac:dyDescent="0.25"/>
    <row r="248" spans="4:26" ht="15" customHeight="1" x14ac:dyDescent="0.25"/>
    <row r="249" spans="4:26" ht="15" customHeight="1" x14ac:dyDescent="0.25"/>
    <row r="250" spans="4:26" ht="15" customHeight="1" x14ac:dyDescent="0.25"/>
    <row r="251" spans="4:26" ht="15" customHeight="1" x14ac:dyDescent="0.25"/>
    <row r="252" spans="4:26" ht="15" customHeight="1" x14ac:dyDescent="0.25"/>
    <row r="253" spans="4:26" ht="15" customHeight="1" x14ac:dyDescent="0.25"/>
    <row r="254" spans="4:26" ht="15" customHeight="1" x14ac:dyDescent="0.25"/>
    <row r="255" spans="4:26" ht="15" customHeight="1" x14ac:dyDescent="0.25"/>
    <row r="256" spans="4:2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sheetData>
  <sheetProtection algorithmName="SHA-512" hashValue="jjDPdabae9NYaxqQoX3D0fWb756UO08L0aignrLsLyKajm/T2Lg9iEyDwCZD+9JKYantiZhAxrHArnvdyrzLpw==" saltValue="4l6aK8kvbU49hUjZJ0zd8g==" spinCount="100000" sheet="1" objects="1" scenarios="1"/>
  <mergeCells count="56">
    <mergeCell ref="R3:R5"/>
    <mergeCell ref="S3:S5"/>
    <mergeCell ref="T3:T5"/>
    <mergeCell ref="N1:Y1"/>
    <mergeCell ref="A8:C9"/>
    <mergeCell ref="A1:C1"/>
    <mergeCell ref="A2:C3"/>
    <mergeCell ref="A4:C5"/>
    <mergeCell ref="A6:C7"/>
    <mergeCell ref="V4:X4"/>
    <mergeCell ref="E9:H9"/>
    <mergeCell ref="I9:P9"/>
    <mergeCell ref="E5:H5"/>
    <mergeCell ref="I5:P5"/>
    <mergeCell ref="E6:H6"/>
    <mergeCell ref="I6:O6"/>
    <mergeCell ref="A22:C23"/>
    <mergeCell ref="A10:C11"/>
    <mergeCell ref="E10:H10"/>
    <mergeCell ref="I10:P10"/>
    <mergeCell ref="I15:P15"/>
    <mergeCell ref="A20:C21"/>
    <mergeCell ref="A14:C15"/>
    <mergeCell ref="E13:H13"/>
    <mergeCell ref="I13:P13"/>
    <mergeCell ref="E14:H14"/>
    <mergeCell ref="I14:P14"/>
    <mergeCell ref="A12:C13"/>
    <mergeCell ref="A16:C17"/>
    <mergeCell ref="A18:C19"/>
    <mergeCell ref="I18:P18"/>
    <mergeCell ref="E16:H16"/>
    <mergeCell ref="E7:H7"/>
    <mergeCell ref="I7:P7"/>
    <mergeCell ref="E8:H8"/>
    <mergeCell ref="I8:P8"/>
    <mergeCell ref="E12:H12"/>
    <mergeCell ref="I12:P12"/>
    <mergeCell ref="E11:H11"/>
    <mergeCell ref="I11:P11"/>
    <mergeCell ref="I16:O16"/>
    <mergeCell ref="E17:H17"/>
    <mergeCell ref="I17:P17"/>
    <mergeCell ref="E18:H18"/>
    <mergeCell ref="E15:H15"/>
    <mergeCell ref="A28:C29"/>
    <mergeCell ref="A34:C35"/>
    <mergeCell ref="A36:C37"/>
    <mergeCell ref="A30:C31"/>
    <mergeCell ref="A24:C25"/>
    <mergeCell ref="A26:C27"/>
    <mergeCell ref="A38:C39"/>
    <mergeCell ref="A42:C42"/>
    <mergeCell ref="A50:C51"/>
    <mergeCell ref="A52:C53"/>
    <mergeCell ref="A32:C33"/>
  </mergeCells>
  <hyperlinks>
    <hyperlink ref="A4:C5" location="Landing!A1" display="Home" xr:uid="{6F0B8FBE-4155-4EF5-9BB0-01210F77A436}"/>
    <hyperlink ref="A14:C15" location="SpaceSA!A1" display="- Safety" xr:uid="{3A09C01A-CE6B-49CC-8B60-3C6D17E4EFFA}"/>
    <hyperlink ref="A20:C21" location="SpaceCL!A1" display="- Cleaning" xr:uid="{7CD0CEAD-057E-47E2-A05F-F25B78D9076B}"/>
    <hyperlink ref="A32:C33" location="SpaceGR!A1" display="- Graphics &amp; Rigging" xr:uid="{C2892210-0F08-4E6E-B1D6-A6CF50DB26BD}"/>
    <hyperlink ref="A34:C35" location="SpaceCD!A1" display="Your contact details" xr:uid="{3E57E93E-89A2-4ADB-A3B8-8E5DBCD9207E}"/>
    <hyperlink ref="A36:C37" location="SpaceOS!A1" display="Order summary" xr:uid="{971E49A3-CD91-48C2-9F18-BAD2781CD207}"/>
    <hyperlink ref="A38:C39" location="SpaceTC!A1" display="Terms and Conditions" xr:uid="{0C3AE453-7B35-44EC-8DB2-AC882180DDC8}"/>
    <hyperlink ref="A26:C27" location="'SpaceCA (2)'!A1" display="- Catering - Lunch/Dinner" xr:uid="{C758824D-BA87-4090-B9B7-CA3DF60C6431}"/>
    <hyperlink ref="A28:C29" location="'SpaceCA (3)'!A1" display="- Catering - Alcohol" xr:uid="{B9CA72D3-74E7-4CEC-83C3-34313C156FDF}"/>
    <hyperlink ref="A30:C31" location="'SpaceCA (4)'!A1" display="- Catering - Hygiene" xr:uid="{6210B376-5A66-4FF9-960D-7E2C040CE812}"/>
    <hyperlink ref="A6:C7" location="SpaceO!A1" display="Important information" xr:uid="{1FFBCE76-1863-4353-9F58-F29913384C22}"/>
    <hyperlink ref="A10:C11" location="SpaceEI!A1" display=" - Event IT" xr:uid="{0C31CEFD-DC17-4CD5-B180-AE89C54344E1}"/>
    <hyperlink ref="A24:C25" location="SpaceCA!A1" display="- Catering - Breakfast" xr:uid="{8DC1261D-F740-4FD3-8E6D-1AA279A93065}"/>
    <hyperlink ref="A50" r:id="rId1" display="eventorders.nec@necgroup.co.uk" xr:uid="{C1700BCC-5A8F-446A-A02E-0E16F3A73930}"/>
    <hyperlink ref="A50:C51" r:id="rId2" display="Click here to speak to our team!" xr:uid="{024790FC-22E0-4945-B6E4-3FDB1C5230AB}"/>
    <hyperlink ref="A8:C9" location="'SpaceFS (1)'!A1" display="Electrics" xr:uid="{77F952FD-1EC3-4846-A498-690C459562EF}"/>
    <hyperlink ref="A12:C13" location="SpaceUT!A1" display="- Utilities" xr:uid="{4A1C69E1-39FE-49A3-AFDC-0DAA87997607}"/>
    <hyperlink ref="A18:C19" location="SpaceFL!A1" display="- Flooring" xr:uid="{C09D577D-2E18-43BD-9EFE-C48734E4E686}"/>
    <hyperlink ref="A16:C17" location="SpaceFC!A1" display="Floor Covering" xr:uid="{AB974DAD-5590-4A74-9F76-DF7678BE9257}"/>
    <hyperlink ref="A22:C23" location="SpacePP!A1" display="FIT Suggested Party Packages" xr:uid="{D0125E18-1BFB-46BC-86AE-F78207CBC595}"/>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C8EA9-BF9A-4EC5-9B50-3C0E83C93A1A}">
  <sheetPr codeName="Sheet14">
    <tabColor rgb="FF1E384E"/>
    <pageSetUpPr autoPageBreaks="0" fitToPage="1"/>
  </sheetPr>
  <dimension ref="A1:AE119"/>
  <sheetViews>
    <sheetView showGridLines="0" showRowColHeaders="0" workbookViewId="0">
      <selection activeCell="A36" sqref="A36:C37"/>
    </sheetView>
  </sheetViews>
  <sheetFormatPr defaultColWidth="8.85546875" defaultRowHeight="18" x14ac:dyDescent="0.25"/>
  <cols>
    <col min="1" max="3" width="10.5703125" style="80"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31" s="74" customFormat="1" ht="36" customHeight="1" x14ac:dyDescent="0.2">
      <c r="A1" s="860" t="s">
        <v>89</v>
      </c>
      <c r="B1" s="861"/>
      <c r="C1" s="861"/>
      <c r="E1" s="75" t="str">
        <f>Landing!A2</f>
        <v>NEC Fully Connected Order Form - FIT Show 2025</v>
      </c>
      <c r="K1" s="76"/>
      <c r="L1" s="68"/>
      <c r="M1" s="68"/>
      <c r="N1" s="913" t="s">
        <v>670</v>
      </c>
      <c r="O1" s="913"/>
      <c r="P1" s="913"/>
      <c r="Q1" s="913"/>
      <c r="R1" s="913"/>
      <c r="S1" s="913"/>
      <c r="T1" s="913"/>
      <c r="U1" s="913"/>
      <c r="X1" s="250"/>
      <c r="Y1" s="250"/>
      <c r="Z1" s="250"/>
      <c r="AA1" s="250"/>
    </row>
    <row r="2" spans="1:31" ht="15" customHeight="1" x14ac:dyDescent="0.25">
      <c r="A2" s="862"/>
      <c r="B2" s="862"/>
      <c r="C2" s="862"/>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1" ht="15" customHeight="1" x14ac:dyDescent="0.25">
      <c r="A3" s="862"/>
      <c r="B3" s="862"/>
      <c r="C3" s="862"/>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1" ht="15" customHeight="1" x14ac:dyDescent="0.25">
      <c r="A4" s="863" t="s">
        <v>6</v>
      </c>
      <c r="B4" s="864"/>
      <c r="C4" s="865"/>
      <c r="D4" s="69"/>
      <c r="E4" s="1108" t="s">
        <v>54</v>
      </c>
      <c r="F4" s="1109"/>
      <c r="G4" s="1109"/>
      <c r="H4" s="1109"/>
      <c r="I4" s="1124"/>
      <c r="J4" s="1125"/>
      <c r="K4" s="1125"/>
      <c r="L4" s="1125"/>
      <c r="M4" s="1125"/>
      <c r="N4" s="1125"/>
      <c r="O4" s="1125"/>
      <c r="P4" s="1125"/>
      <c r="Q4" s="1125"/>
      <c r="R4" s="1125"/>
      <c r="S4" s="1126"/>
      <c r="T4" s="69"/>
      <c r="U4" s="69"/>
      <c r="V4" s="69"/>
      <c r="W4" s="69"/>
      <c r="X4" s="69"/>
      <c r="Y4" s="69"/>
      <c r="Z4" s="69"/>
      <c r="AA4" s="69"/>
      <c r="AB4" s="69"/>
      <c r="AC4" s="69"/>
      <c r="AD4" s="69"/>
      <c r="AE4" s="69"/>
    </row>
    <row r="5" spans="1:31" ht="15" customHeight="1" x14ac:dyDescent="0.25">
      <c r="A5" s="863"/>
      <c r="B5" s="864"/>
      <c r="C5" s="865"/>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1" ht="15" customHeight="1" x14ac:dyDescent="0.25">
      <c r="A6" s="863" t="s">
        <v>8</v>
      </c>
      <c r="B6" s="864"/>
      <c r="C6" s="865"/>
      <c r="D6" s="69"/>
      <c r="E6" s="1113" t="s">
        <v>55</v>
      </c>
      <c r="F6" s="1114"/>
      <c r="G6" s="1114"/>
      <c r="H6" s="1115"/>
      <c r="I6" s="1116" t="s">
        <v>56</v>
      </c>
      <c r="J6" s="1117"/>
      <c r="K6" s="1117"/>
      <c r="L6" s="1117"/>
      <c r="M6" s="1117"/>
      <c r="N6" s="1117"/>
      <c r="O6" s="1117"/>
      <c r="P6" s="1117"/>
      <c r="Q6" s="1117"/>
      <c r="R6" s="1117"/>
      <c r="S6" s="1118"/>
      <c r="T6" s="69"/>
      <c r="U6" s="69"/>
      <c r="V6" s="69"/>
      <c r="W6" s="69"/>
      <c r="X6" s="69"/>
      <c r="Y6" s="69"/>
      <c r="Z6" s="69"/>
      <c r="AA6" s="69"/>
      <c r="AB6" s="69"/>
      <c r="AC6" s="69"/>
      <c r="AD6" s="69"/>
      <c r="AE6" s="69"/>
    </row>
    <row r="7" spans="1:31" ht="15" customHeight="1" x14ac:dyDescent="0.25">
      <c r="A7" s="863"/>
      <c r="B7" s="864"/>
      <c r="C7" s="865"/>
      <c r="D7" s="69"/>
      <c r="E7" s="1108" t="s">
        <v>821</v>
      </c>
      <c r="F7" s="1109"/>
      <c r="G7" s="1109"/>
      <c r="H7" s="1110"/>
      <c r="I7" s="1111"/>
      <c r="J7" s="1111"/>
      <c r="K7" s="1111"/>
      <c r="L7" s="1111"/>
      <c r="M7" s="1111"/>
      <c r="N7" s="1111"/>
      <c r="O7" s="1111"/>
      <c r="P7" s="1111"/>
      <c r="Q7" s="1111"/>
      <c r="R7" s="1111"/>
      <c r="S7" s="1112"/>
      <c r="T7" s="69"/>
      <c r="U7" s="69"/>
      <c r="V7" s="69"/>
      <c r="W7" s="69"/>
      <c r="X7" s="69"/>
      <c r="Y7" s="69"/>
      <c r="Z7" s="69"/>
      <c r="AA7" s="69"/>
      <c r="AB7" s="69"/>
      <c r="AC7" s="69"/>
      <c r="AD7" s="69"/>
      <c r="AE7" s="69"/>
    </row>
    <row r="8" spans="1:31" ht="15" customHeight="1" x14ac:dyDescent="0.25">
      <c r="A8" s="852" t="s">
        <v>840</v>
      </c>
      <c r="B8" s="853"/>
      <c r="C8" s="854"/>
      <c r="D8" s="69"/>
      <c r="E8" s="1108" t="s">
        <v>57</v>
      </c>
      <c r="F8" s="1109"/>
      <c r="G8" s="1109"/>
      <c r="H8" s="1110"/>
      <c r="I8" s="1111"/>
      <c r="J8" s="1111"/>
      <c r="K8" s="1111"/>
      <c r="L8" s="1111"/>
      <c r="M8" s="1111"/>
      <c r="N8" s="1111"/>
      <c r="O8" s="1111"/>
      <c r="P8" s="1111"/>
      <c r="Q8" s="1111"/>
      <c r="R8" s="1111"/>
      <c r="S8" s="1112"/>
      <c r="T8" s="69"/>
      <c r="U8" s="69"/>
      <c r="V8" s="69"/>
      <c r="W8" s="69"/>
      <c r="X8" s="69"/>
      <c r="Y8" s="69"/>
      <c r="Z8" s="69"/>
      <c r="AA8" s="69"/>
      <c r="AB8" s="69"/>
      <c r="AC8" s="69"/>
      <c r="AD8" s="69"/>
      <c r="AE8" s="69"/>
    </row>
    <row r="9" spans="1:31" ht="15" customHeight="1" x14ac:dyDescent="0.25">
      <c r="A9" s="855"/>
      <c r="B9" s="856"/>
      <c r="C9" s="857"/>
      <c r="D9" s="69"/>
      <c r="E9" s="1108" t="s">
        <v>58</v>
      </c>
      <c r="F9" s="1109"/>
      <c r="G9" s="1109"/>
      <c r="H9" s="1110"/>
      <c r="I9" s="1111"/>
      <c r="J9" s="1111"/>
      <c r="K9" s="1111"/>
      <c r="L9" s="1111"/>
      <c r="M9" s="1111"/>
      <c r="N9" s="1111"/>
      <c r="O9" s="1111"/>
      <c r="P9" s="1111"/>
      <c r="Q9" s="1111"/>
      <c r="R9" s="1111"/>
      <c r="S9" s="1112"/>
      <c r="T9" s="69"/>
      <c r="U9" s="69"/>
      <c r="V9" s="69"/>
      <c r="W9" s="69"/>
      <c r="X9" s="69"/>
      <c r="Y9" s="69"/>
      <c r="Z9" s="69"/>
      <c r="AA9" s="69"/>
      <c r="AB9" s="69"/>
      <c r="AC9" s="69"/>
      <c r="AD9" s="69"/>
      <c r="AE9" s="69"/>
    </row>
    <row r="10" spans="1:31" ht="15" customHeight="1" x14ac:dyDescent="0.25">
      <c r="A10" s="852" t="s">
        <v>828</v>
      </c>
      <c r="B10" s="853"/>
      <c r="C10" s="854"/>
      <c r="D10" s="69"/>
      <c r="E10" s="1108" t="s">
        <v>59</v>
      </c>
      <c r="F10" s="1109"/>
      <c r="G10" s="1109"/>
      <c r="H10" s="1110"/>
      <c r="I10" s="1111"/>
      <c r="J10" s="1111"/>
      <c r="K10" s="1111"/>
      <c r="L10" s="1111"/>
      <c r="M10" s="1111"/>
      <c r="N10" s="1111"/>
      <c r="O10" s="1111"/>
      <c r="P10" s="1111"/>
      <c r="Q10" s="1111"/>
      <c r="R10" s="1111"/>
      <c r="S10" s="1112"/>
      <c r="T10" s="69"/>
      <c r="U10" s="69"/>
      <c r="V10" s="69"/>
      <c r="W10" s="69"/>
      <c r="X10" s="69"/>
      <c r="Y10" s="69"/>
      <c r="Z10" s="69"/>
      <c r="AA10" s="69"/>
      <c r="AB10" s="69"/>
      <c r="AC10" s="69"/>
      <c r="AD10" s="69"/>
      <c r="AE10" s="69"/>
    </row>
    <row r="11" spans="1:31" ht="15" customHeight="1" x14ac:dyDescent="0.25">
      <c r="A11" s="855"/>
      <c r="B11" s="856"/>
      <c r="C11" s="857"/>
      <c r="D11" s="69"/>
      <c r="E11" s="1108" t="s">
        <v>60</v>
      </c>
      <c r="F11" s="1109"/>
      <c r="G11" s="1109"/>
      <c r="H11" s="1110"/>
      <c r="I11" s="1111"/>
      <c r="J11" s="1111"/>
      <c r="K11" s="1111"/>
      <c r="L11" s="1111"/>
      <c r="M11" s="1111"/>
      <c r="N11" s="1111"/>
      <c r="O11" s="1111"/>
      <c r="P11" s="1111"/>
      <c r="Q11" s="1111"/>
      <c r="R11" s="1111"/>
      <c r="S11" s="1112"/>
      <c r="T11" s="69"/>
      <c r="U11" s="69"/>
      <c r="V11" s="69"/>
      <c r="W11" s="69"/>
      <c r="X11" s="69"/>
      <c r="Y11" s="69"/>
      <c r="Z11" s="69"/>
      <c r="AA11" s="69"/>
      <c r="AB11" s="69"/>
      <c r="AC11" s="69"/>
      <c r="AD11" s="69"/>
      <c r="AE11" s="69"/>
    </row>
    <row r="12" spans="1:31" ht="15" customHeight="1" x14ac:dyDescent="0.25">
      <c r="A12" s="866" t="s">
        <v>855</v>
      </c>
      <c r="B12" s="867"/>
      <c r="C12" s="868"/>
      <c r="D12" s="69"/>
      <c r="E12" s="1108" t="s">
        <v>61</v>
      </c>
      <c r="F12" s="1109"/>
      <c r="G12" s="1109"/>
      <c r="H12" s="1110"/>
      <c r="I12" s="1111"/>
      <c r="J12" s="1111"/>
      <c r="K12" s="1111"/>
      <c r="L12" s="1111"/>
      <c r="M12" s="1111"/>
      <c r="N12" s="1111"/>
      <c r="O12" s="1111"/>
      <c r="P12" s="1111"/>
      <c r="Q12" s="1111"/>
      <c r="R12" s="1111"/>
      <c r="S12" s="1112"/>
      <c r="T12" s="69"/>
      <c r="U12" s="69"/>
      <c r="V12" s="69"/>
      <c r="W12" s="69"/>
      <c r="X12" s="69"/>
      <c r="Y12" s="69"/>
      <c r="Z12" s="69"/>
      <c r="AA12" s="69"/>
      <c r="AB12" s="69"/>
      <c r="AC12" s="69"/>
      <c r="AD12" s="69"/>
      <c r="AE12" s="69"/>
    </row>
    <row r="13" spans="1:31" ht="15" customHeight="1" x14ac:dyDescent="0.25">
      <c r="A13" s="869"/>
      <c r="B13" s="870"/>
      <c r="C13" s="871"/>
      <c r="D13" s="69"/>
      <c r="E13" s="1108" t="s">
        <v>62</v>
      </c>
      <c r="F13" s="1109"/>
      <c r="G13" s="1109"/>
      <c r="H13" s="1110"/>
      <c r="I13" s="1111"/>
      <c r="J13" s="1111"/>
      <c r="K13" s="1111"/>
      <c r="L13" s="1111"/>
      <c r="M13" s="1111"/>
      <c r="N13" s="1111"/>
      <c r="O13" s="1111"/>
      <c r="P13" s="1111"/>
      <c r="Q13" s="1111"/>
      <c r="R13" s="1111"/>
      <c r="S13" s="1112"/>
      <c r="T13" s="69"/>
      <c r="U13" s="69"/>
      <c r="V13" s="69"/>
      <c r="W13" s="69"/>
      <c r="X13" s="69"/>
      <c r="Y13" s="69"/>
      <c r="Z13" s="69"/>
      <c r="AA13" s="69"/>
      <c r="AB13" s="69"/>
      <c r="AC13" s="69"/>
      <c r="AD13" s="69"/>
      <c r="AE13" s="69"/>
    </row>
    <row r="14" spans="1:31" ht="15" customHeight="1" x14ac:dyDescent="0.25">
      <c r="A14" s="852" t="s">
        <v>665</v>
      </c>
      <c r="B14" s="853"/>
      <c r="C14" s="854"/>
      <c r="D14" s="69"/>
      <c r="E14" s="1108" t="s">
        <v>63</v>
      </c>
      <c r="F14" s="1109"/>
      <c r="G14" s="1109"/>
      <c r="H14" s="1110"/>
      <c r="I14" s="1111"/>
      <c r="J14" s="1111"/>
      <c r="K14" s="1111"/>
      <c r="L14" s="1111"/>
      <c r="M14" s="1111"/>
      <c r="N14" s="1111"/>
      <c r="O14" s="1111"/>
      <c r="P14" s="1111"/>
      <c r="Q14" s="1111"/>
      <c r="R14" s="1111"/>
      <c r="S14" s="1112"/>
      <c r="T14" s="96"/>
      <c r="U14" s="96"/>
      <c r="V14" s="96"/>
      <c r="W14" s="96"/>
      <c r="X14" s="96"/>
      <c r="Y14" s="96"/>
      <c r="Z14" s="69"/>
      <c r="AA14" s="69"/>
      <c r="AB14" s="69"/>
      <c r="AC14" s="69"/>
      <c r="AD14" s="69"/>
      <c r="AE14" s="69"/>
    </row>
    <row r="15" spans="1:31" ht="15" customHeight="1" x14ac:dyDescent="0.25">
      <c r="A15" s="855"/>
      <c r="B15" s="856"/>
      <c r="C15" s="857"/>
      <c r="D15" s="69"/>
      <c r="E15" s="1108" t="s">
        <v>64</v>
      </c>
      <c r="F15" s="1109"/>
      <c r="G15" s="1109"/>
      <c r="H15" s="1110"/>
      <c r="I15" s="1111"/>
      <c r="J15" s="1111"/>
      <c r="K15" s="1111"/>
      <c r="L15" s="1111"/>
      <c r="M15" s="1111"/>
      <c r="N15" s="1111"/>
      <c r="O15" s="1111"/>
      <c r="P15" s="1111"/>
      <c r="Q15" s="1111"/>
      <c r="R15" s="1111"/>
      <c r="S15" s="1112"/>
      <c r="T15" s="96"/>
      <c r="U15" s="96"/>
      <c r="V15" s="96"/>
      <c r="W15" s="96"/>
      <c r="X15" s="96"/>
      <c r="Y15" s="96"/>
      <c r="Z15" s="69"/>
      <c r="AA15" s="69"/>
      <c r="AB15" s="69"/>
      <c r="AC15" s="69"/>
      <c r="AD15" s="69"/>
      <c r="AE15" s="69"/>
    </row>
    <row r="16" spans="1:31" ht="15" customHeight="1" x14ac:dyDescent="0.25">
      <c r="A16" s="852" t="s">
        <v>865</v>
      </c>
      <c r="B16" s="853"/>
      <c r="C16" s="854"/>
      <c r="D16" s="69"/>
      <c r="E16" s="1108" t="s">
        <v>65</v>
      </c>
      <c r="F16" s="1109"/>
      <c r="G16" s="1109"/>
      <c r="H16" s="1110"/>
      <c r="I16" s="1111"/>
      <c r="J16" s="1111"/>
      <c r="K16" s="1111"/>
      <c r="L16" s="1111"/>
      <c r="M16" s="1111"/>
      <c r="N16" s="1111"/>
      <c r="O16" s="1111"/>
      <c r="P16" s="1111"/>
      <c r="Q16" s="1111"/>
      <c r="R16" s="1111"/>
      <c r="S16" s="1112"/>
      <c r="T16" s="96"/>
      <c r="U16" s="96"/>
      <c r="V16" s="96"/>
      <c r="W16" s="96"/>
      <c r="X16" s="96"/>
      <c r="Y16" s="96"/>
      <c r="Z16" s="69"/>
      <c r="AA16" s="69"/>
      <c r="AB16" s="69"/>
      <c r="AC16" s="69"/>
      <c r="AD16" s="69"/>
      <c r="AE16" s="69"/>
    </row>
    <row r="17" spans="1:31" ht="15" customHeight="1" x14ac:dyDescent="0.25">
      <c r="A17" s="855"/>
      <c r="B17" s="856"/>
      <c r="C17" s="857"/>
      <c r="D17" s="69"/>
      <c r="E17" s="1108" t="s">
        <v>66</v>
      </c>
      <c r="F17" s="1109"/>
      <c r="G17" s="1109"/>
      <c r="H17" s="1110"/>
      <c r="I17" s="1111"/>
      <c r="J17" s="1111"/>
      <c r="K17" s="1111"/>
      <c r="L17" s="1111"/>
      <c r="M17" s="1111"/>
      <c r="N17" s="1111"/>
      <c r="O17" s="1111"/>
      <c r="P17" s="1111"/>
      <c r="Q17" s="1111"/>
      <c r="R17" s="1111"/>
      <c r="S17" s="1112"/>
      <c r="T17" s="96"/>
      <c r="U17" s="96"/>
      <c r="V17" s="96"/>
      <c r="W17" s="96"/>
      <c r="X17" s="96"/>
      <c r="Y17" s="96"/>
      <c r="Z17" s="69"/>
      <c r="AA17" s="69"/>
      <c r="AB17" s="69"/>
      <c r="AC17" s="69"/>
      <c r="AD17" s="69"/>
      <c r="AE17" s="69"/>
    </row>
    <row r="18" spans="1:31" ht="15" customHeight="1" x14ac:dyDescent="0.25">
      <c r="A18" s="852" t="s">
        <v>146</v>
      </c>
      <c r="B18" s="853"/>
      <c r="C18" s="854"/>
      <c r="D18" s="69"/>
      <c r="E18" s="1108" t="s">
        <v>67</v>
      </c>
      <c r="F18" s="1109"/>
      <c r="G18" s="1109"/>
      <c r="H18" s="1110"/>
      <c r="I18" s="1111"/>
      <c r="J18" s="1111"/>
      <c r="K18" s="1111"/>
      <c r="L18" s="1111"/>
      <c r="M18" s="1111"/>
      <c r="N18" s="1111"/>
      <c r="O18" s="1111"/>
      <c r="P18" s="1111"/>
      <c r="Q18" s="1111"/>
      <c r="R18" s="1111"/>
      <c r="S18" s="1112"/>
      <c r="T18" s="69"/>
      <c r="U18" s="69"/>
      <c r="V18" s="69"/>
      <c r="W18" s="69"/>
      <c r="X18" s="69"/>
      <c r="Y18" s="69"/>
      <c r="Z18" s="69"/>
      <c r="AA18" s="69"/>
      <c r="AB18" s="69"/>
      <c r="AC18" s="69"/>
      <c r="AD18" s="69"/>
      <c r="AE18" s="69"/>
    </row>
    <row r="19" spans="1:31" ht="15" customHeight="1" x14ac:dyDescent="0.25">
      <c r="A19" s="855"/>
      <c r="B19" s="856"/>
      <c r="C19" s="857"/>
      <c r="D19" s="69"/>
      <c r="E19" s="1108" t="s">
        <v>806</v>
      </c>
      <c r="F19" s="1109"/>
      <c r="G19" s="1109"/>
      <c r="H19" s="1110"/>
      <c r="I19" s="1111"/>
      <c r="J19" s="1111"/>
      <c r="K19" s="1111"/>
      <c r="L19" s="1111"/>
      <c r="M19" s="1111"/>
      <c r="N19" s="1111"/>
      <c r="O19" s="1111"/>
      <c r="P19" s="1111"/>
      <c r="Q19" s="1111"/>
      <c r="R19" s="1111"/>
      <c r="S19" s="1112"/>
      <c r="T19" s="69"/>
      <c r="U19" s="69"/>
      <c r="V19" s="69"/>
      <c r="W19" s="69"/>
      <c r="X19" s="69"/>
      <c r="Y19" s="69"/>
      <c r="Z19" s="69"/>
      <c r="AA19" s="69"/>
      <c r="AB19" s="69"/>
      <c r="AC19" s="69"/>
      <c r="AD19" s="69"/>
      <c r="AE19" s="69"/>
    </row>
    <row r="20" spans="1:31" ht="15" customHeight="1" x14ac:dyDescent="0.25">
      <c r="A20" s="852" t="s">
        <v>633</v>
      </c>
      <c r="B20" s="853"/>
      <c r="C20" s="854"/>
      <c r="D20" s="69"/>
      <c r="E20" s="1113" t="s">
        <v>68</v>
      </c>
      <c r="F20" s="1114"/>
      <c r="G20" s="1114"/>
      <c r="H20" s="1115"/>
      <c r="I20" s="1116" t="s">
        <v>69</v>
      </c>
      <c r="J20" s="1117"/>
      <c r="K20" s="1117"/>
      <c r="L20" s="1117"/>
      <c r="M20" s="1117"/>
      <c r="N20" s="1117"/>
      <c r="O20" s="1117"/>
      <c r="P20" s="1117"/>
      <c r="Q20" s="1117"/>
      <c r="R20" s="1117"/>
      <c r="S20" s="1118"/>
      <c r="T20" s="69"/>
      <c r="U20" s="69"/>
      <c r="V20" s="69"/>
      <c r="W20" s="69"/>
      <c r="X20" s="69"/>
      <c r="Y20" s="69"/>
      <c r="Z20" s="69"/>
      <c r="AA20" s="69"/>
      <c r="AB20" s="69"/>
      <c r="AC20" s="69"/>
      <c r="AD20" s="69"/>
      <c r="AE20" s="69"/>
    </row>
    <row r="21" spans="1:31" ht="15" customHeight="1" x14ac:dyDescent="0.25">
      <c r="A21" s="855"/>
      <c r="B21" s="856"/>
      <c r="C21" s="857"/>
      <c r="D21" s="69"/>
      <c r="E21" s="1108" t="s">
        <v>70</v>
      </c>
      <c r="F21" s="1109"/>
      <c r="G21" s="1109"/>
      <c r="H21" s="1110"/>
      <c r="I21" s="1111"/>
      <c r="J21" s="1111"/>
      <c r="K21" s="1111"/>
      <c r="L21" s="1111"/>
      <c r="M21" s="1111"/>
      <c r="N21" s="1111"/>
      <c r="O21" s="1111"/>
      <c r="P21" s="1111"/>
      <c r="Q21" s="1111"/>
      <c r="R21" s="1111"/>
      <c r="S21" s="1112"/>
      <c r="T21" s="69"/>
      <c r="U21" s="69"/>
      <c r="V21" s="69"/>
      <c r="W21" s="69"/>
      <c r="X21" s="69"/>
      <c r="Y21" s="69"/>
      <c r="Z21" s="69"/>
      <c r="AA21" s="69"/>
      <c r="AB21" s="69"/>
      <c r="AC21" s="69"/>
      <c r="AD21" s="69"/>
      <c r="AE21" s="69"/>
    </row>
    <row r="22" spans="1:31" ht="15" customHeight="1" x14ac:dyDescent="0.25">
      <c r="A22" s="877" t="s">
        <v>901</v>
      </c>
      <c r="B22" s="878"/>
      <c r="C22" s="879"/>
      <c r="D22" s="69"/>
      <c r="E22" s="1108" t="s">
        <v>71</v>
      </c>
      <c r="F22" s="1109"/>
      <c r="G22" s="1109"/>
      <c r="H22" s="1110"/>
      <c r="I22" s="1111"/>
      <c r="J22" s="1111"/>
      <c r="K22" s="1111"/>
      <c r="L22" s="1111"/>
      <c r="M22" s="1111"/>
      <c r="N22" s="1111"/>
      <c r="O22" s="1111"/>
      <c r="P22" s="1111"/>
      <c r="Q22" s="1111"/>
      <c r="R22" s="1111"/>
      <c r="S22" s="1112"/>
      <c r="T22" s="69"/>
      <c r="U22" s="69"/>
      <c r="V22" s="69"/>
      <c r="W22" s="69"/>
      <c r="X22" s="69"/>
      <c r="Y22" s="69"/>
      <c r="Z22" s="69"/>
      <c r="AA22" s="69"/>
      <c r="AB22" s="69"/>
      <c r="AC22" s="69"/>
      <c r="AD22" s="69"/>
      <c r="AE22" s="69"/>
    </row>
    <row r="23" spans="1:31" ht="15" customHeight="1" x14ac:dyDescent="0.25">
      <c r="A23" s="880"/>
      <c r="B23" s="881"/>
      <c r="C23" s="882"/>
      <c r="D23" s="69"/>
      <c r="E23" s="1108" t="s">
        <v>72</v>
      </c>
      <c r="F23" s="1109"/>
      <c r="G23" s="1109"/>
      <c r="H23" s="1110"/>
      <c r="I23" s="1111"/>
      <c r="J23" s="1111"/>
      <c r="K23" s="1111"/>
      <c r="L23" s="1111"/>
      <c r="M23" s="1111"/>
      <c r="N23" s="1111"/>
      <c r="O23" s="1111"/>
      <c r="P23" s="1111"/>
      <c r="Q23" s="1111"/>
      <c r="R23" s="1111"/>
      <c r="S23" s="1112"/>
      <c r="T23" s="69"/>
      <c r="U23" s="69"/>
      <c r="V23" s="69"/>
      <c r="W23" s="69"/>
      <c r="X23" s="69"/>
      <c r="Y23" s="69"/>
      <c r="Z23" s="69"/>
      <c r="AA23" s="69"/>
      <c r="AB23" s="69"/>
      <c r="AC23" s="69"/>
      <c r="AD23" s="69"/>
      <c r="AE23" s="69"/>
    </row>
    <row r="24" spans="1:31" ht="15" customHeight="1" x14ac:dyDescent="0.25">
      <c r="A24" s="852" t="s">
        <v>666</v>
      </c>
      <c r="B24" s="853"/>
      <c r="C24" s="854"/>
      <c r="D24" s="69"/>
      <c r="E24" s="1108" t="s">
        <v>73</v>
      </c>
      <c r="F24" s="1109"/>
      <c r="G24" s="1109"/>
      <c r="H24" s="1110"/>
      <c r="I24" s="1111"/>
      <c r="J24" s="1111"/>
      <c r="K24" s="1111"/>
      <c r="L24" s="1111"/>
      <c r="M24" s="1111"/>
      <c r="N24" s="1111"/>
      <c r="O24" s="1111"/>
      <c r="P24" s="1111"/>
      <c r="Q24" s="1111"/>
      <c r="R24" s="1111"/>
      <c r="S24" s="1112"/>
      <c r="T24" s="69"/>
      <c r="U24" s="69"/>
      <c r="V24" s="69"/>
      <c r="W24" s="69"/>
      <c r="X24" s="69"/>
      <c r="Y24" s="69"/>
      <c r="Z24" s="69"/>
      <c r="AA24" s="69"/>
      <c r="AB24" s="69"/>
      <c r="AC24" s="69"/>
      <c r="AD24" s="69"/>
      <c r="AE24" s="69"/>
    </row>
    <row r="25" spans="1:31" ht="15" customHeight="1" x14ac:dyDescent="0.25">
      <c r="A25" s="855"/>
      <c r="B25" s="856"/>
      <c r="C25" s="857"/>
      <c r="D25" s="69"/>
      <c r="E25" s="1108" t="s">
        <v>74</v>
      </c>
      <c r="F25" s="1109"/>
      <c r="G25" s="1109"/>
      <c r="H25" s="1110"/>
      <c r="I25" s="1111"/>
      <c r="J25" s="1111"/>
      <c r="K25" s="1111"/>
      <c r="L25" s="1111"/>
      <c r="M25" s="1111"/>
      <c r="N25" s="1111"/>
      <c r="O25" s="1111"/>
      <c r="P25" s="1111"/>
      <c r="Q25" s="1111"/>
      <c r="R25" s="1111"/>
      <c r="S25" s="1112"/>
      <c r="T25" s="69"/>
      <c r="U25" s="69"/>
      <c r="V25" s="69"/>
      <c r="W25" s="69"/>
      <c r="X25" s="69"/>
      <c r="Y25" s="69"/>
      <c r="Z25" s="69"/>
      <c r="AA25" s="69"/>
      <c r="AB25" s="69"/>
      <c r="AC25" s="69"/>
      <c r="AD25" s="69"/>
      <c r="AE25" s="69"/>
    </row>
    <row r="26" spans="1:31" ht="15" customHeight="1" x14ac:dyDescent="0.25">
      <c r="A26" s="852" t="s">
        <v>667</v>
      </c>
      <c r="B26" s="853"/>
      <c r="C26" s="854"/>
      <c r="D26" s="69"/>
      <c r="E26" s="1113" t="s">
        <v>75</v>
      </c>
      <c r="F26" s="1114"/>
      <c r="G26" s="1114"/>
      <c r="H26" s="1115"/>
      <c r="I26" s="1116" t="s">
        <v>76</v>
      </c>
      <c r="J26" s="1117"/>
      <c r="K26" s="1117"/>
      <c r="L26" s="1117"/>
      <c r="M26" s="1117"/>
      <c r="N26" s="1117"/>
      <c r="O26" s="1117"/>
      <c r="P26" s="1117"/>
      <c r="Q26" s="1117"/>
      <c r="R26" s="1117"/>
      <c r="S26" s="1118"/>
      <c r="T26" s="69"/>
      <c r="U26" s="69"/>
      <c r="V26" s="69"/>
      <c r="W26" s="69"/>
      <c r="X26" s="69"/>
      <c r="Y26" s="69"/>
      <c r="Z26" s="69"/>
      <c r="AA26" s="69"/>
      <c r="AB26" s="69"/>
      <c r="AC26" s="69"/>
      <c r="AD26" s="69"/>
      <c r="AE26" s="69"/>
    </row>
    <row r="27" spans="1:31" ht="15" customHeight="1" x14ac:dyDescent="0.25">
      <c r="A27" s="855"/>
      <c r="B27" s="856"/>
      <c r="C27" s="857"/>
      <c r="D27" s="69"/>
      <c r="E27" s="1108" t="s">
        <v>77</v>
      </c>
      <c r="F27" s="1109"/>
      <c r="G27" s="1109"/>
      <c r="H27" s="1110"/>
      <c r="I27" s="1111"/>
      <c r="J27" s="1111"/>
      <c r="K27" s="1111"/>
      <c r="L27" s="1111"/>
      <c r="M27" s="1111"/>
      <c r="N27" s="1111"/>
      <c r="O27" s="1111"/>
      <c r="P27" s="1111"/>
      <c r="Q27" s="1111"/>
      <c r="R27" s="1111"/>
      <c r="S27" s="1112"/>
      <c r="T27" s="69"/>
      <c r="U27" s="69"/>
      <c r="V27" s="69"/>
      <c r="W27" s="69"/>
      <c r="X27" s="69"/>
      <c r="Y27" s="69"/>
      <c r="Z27" s="69"/>
      <c r="AA27" s="69"/>
      <c r="AB27" s="69"/>
      <c r="AC27" s="69"/>
      <c r="AD27" s="69"/>
      <c r="AE27" s="69"/>
    </row>
    <row r="28" spans="1:31" ht="15" customHeight="1" x14ac:dyDescent="0.25">
      <c r="A28" s="852" t="s">
        <v>668</v>
      </c>
      <c r="B28" s="853"/>
      <c r="C28" s="854"/>
      <c r="D28" s="69"/>
      <c r="E28" s="1108" t="s">
        <v>78</v>
      </c>
      <c r="F28" s="1109"/>
      <c r="G28" s="1109"/>
      <c r="H28" s="1110"/>
      <c r="I28" s="1111"/>
      <c r="J28" s="1111"/>
      <c r="K28" s="1111"/>
      <c r="L28" s="1111"/>
      <c r="M28" s="1111"/>
      <c r="N28" s="1111"/>
      <c r="O28" s="1111"/>
      <c r="P28" s="1111"/>
      <c r="Q28" s="1111"/>
      <c r="R28" s="1111"/>
      <c r="S28" s="1112"/>
      <c r="T28" s="69"/>
      <c r="U28" s="69"/>
      <c r="V28" s="69"/>
      <c r="W28" s="69"/>
      <c r="X28" s="69"/>
      <c r="Y28" s="69"/>
      <c r="Z28" s="69"/>
      <c r="AA28" s="69"/>
      <c r="AB28" s="69"/>
      <c r="AC28" s="69"/>
      <c r="AD28" s="69"/>
      <c r="AE28" s="69"/>
    </row>
    <row r="29" spans="1:31" ht="15" customHeight="1" x14ac:dyDescent="0.25">
      <c r="A29" s="855"/>
      <c r="B29" s="856"/>
      <c r="C29" s="857"/>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row>
    <row r="30" spans="1:31" ht="15" customHeight="1" x14ac:dyDescent="0.25">
      <c r="A30" s="852" t="s">
        <v>669</v>
      </c>
      <c r="B30" s="853"/>
      <c r="C30" s="854"/>
      <c r="D30" s="69"/>
      <c r="E30" s="1120" t="s">
        <v>79</v>
      </c>
      <c r="F30" s="1121"/>
      <c r="G30" s="1121"/>
      <c r="H30" s="1121"/>
      <c r="I30" s="1121"/>
      <c r="J30" s="1121"/>
      <c r="K30" s="1121"/>
      <c r="L30" s="1121"/>
      <c r="M30" s="1121"/>
      <c r="N30" s="1121"/>
      <c r="O30" s="1121"/>
      <c r="P30" s="1121"/>
      <c r="Q30" s="1121"/>
      <c r="R30" s="1121"/>
      <c r="S30" s="1121"/>
      <c r="T30" s="69"/>
      <c r="U30" s="69"/>
      <c r="V30" s="69"/>
      <c r="W30" s="69"/>
      <c r="X30" s="69"/>
      <c r="Y30" s="69"/>
      <c r="Z30" s="69"/>
      <c r="AA30" s="69"/>
      <c r="AB30" s="69"/>
      <c r="AC30" s="69"/>
      <c r="AD30" s="69"/>
      <c r="AE30" s="69"/>
    </row>
    <row r="31" spans="1:31" ht="15" customHeight="1" x14ac:dyDescent="0.25">
      <c r="A31" s="855"/>
      <c r="B31" s="856"/>
      <c r="C31" s="857"/>
      <c r="D31" s="69"/>
      <c r="E31" s="1121"/>
      <c r="F31" s="1121"/>
      <c r="G31" s="1121"/>
      <c r="H31" s="1121"/>
      <c r="I31" s="1121"/>
      <c r="J31" s="1121"/>
      <c r="K31" s="1121"/>
      <c r="L31" s="1121"/>
      <c r="M31" s="1121"/>
      <c r="N31" s="1121"/>
      <c r="O31" s="1121"/>
      <c r="P31" s="1121"/>
      <c r="Q31" s="1121"/>
      <c r="R31" s="1121"/>
      <c r="S31" s="1121"/>
      <c r="T31" s="69"/>
      <c r="U31" s="69"/>
      <c r="V31" s="69"/>
      <c r="W31" s="69"/>
      <c r="X31" s="69"/>
      <c r="Y31" s="69"/>
      <c r="Z31" s="69"/>
      <c r="AA31" s="69"/>
      <c r="AB31" s="69"/>
      <c r="AC31" s="69"/>
      <c r="AD31" s="69"/>
      <c r="AE31" s="69"/>
    </row>
    <row r="32" spans="1:31" ht="15" customHeight="1" x14ac:dyDescent="0.25">
      <c r="A32" s="845" t="s">
        <v>862</v>
      </c>
      <c r="B32" s="846"/>
      <c r="C32" s="847"/>
      <c r="D32" s="69"/>
      <c r="E32" s="1121"/>
      <c r="F32" s="1121"/>
      <c r="G32" s="1121"/>
      <c r="H32" s="1121"/>
      <c r="I32" s="1121"/>
      <c r="J32" s="1121"/>
      <c r="K32" s="1121"/>
      <c r="L32" s="1121"/>
      <c r="M32" s="1121"/>
      <c r="N32" s="1121"/>
      <c r="O32" s="1121"/>
      <c r="P32" s="1121"/>
      <c r="Q32" s="1121"/>
      <c r="R32" s="1121"/>
      <c r="S32" s="1121"/>
      <c r="T32" s="69"/>
      <c r="U32" s="69"/>
      <c r="V32" s="69"/>
      <c r="W32" s="69"/>
      <c r="X32" s="69"/>
      <c r="Y32" s="69"/>
      <c r="Z32" s="69"/>
      <c r="AA32" s="69"/>
      <c r="AB32" s="69"/>
      <c r="AC32" s="69"/>
      <c r="AD32" s="69"/>
      <c r="AE32" s="69"/>
    </row>
    <row r="33" spans="1:31" ht="15" customHeight="1" x14ac:dyDescent="0.25">
      <c r="A33" s="848"/>
      <c r="B33" s="849"/>
      <c r="C33" s="850"/>
      <c r="D33" s="69"/>
      <c r="E33" s="472"/>
      <c r="F33" s="472" t="s">
        <v>81</v>
      </c>
      <c r="G33" s="472"/>
      <c r="H33" s="472"/>
      <c r="I33" s="472"/>
      <c r="J33" s="472"/>
      <c r="K33" s="472"/>
      <c r="L33" s="472"/>
      <c r="M33" s="472"/>
      <c r="N33" s="472"/>
      <c r="O33" s="472"/>
      <c r="P33" s="472"/>
      <c r="Q33" s="472"/>
      <c r="R33" s="472"/>
      <c r="S33" s="472"/>
      <c r="T33" s="69"/>
      <c r="U33" s="69"/>
      <c r="V33" s="69"/>
      <c r="W33" s="69"/>
      <c r="X33" s="69"/>
      <c r="Y33" s="69"/>
      <c r="Z33" s="69"/>
      <c r="AA33" s="69"/>
      <c r="AB33" s="69"/>
      <c r="AC33" s="69"/>
      <c r="AD33" s="69"/>
      <c r="AE33" s="69"/>
    </row>
    <row r="34" spans="1:31" ht="15" customHeight="1" x14ac:dyDescent="0.25">
      <c r="A34" s="943" t="s">
        <v>12</v>
      </c>
      <c r="B34" s="944"/>
      <c r="C34" s="945"/>
      <c r="D34" s="69"/>
      <c r="E34" s="472"/>
      <c r="F34" s="472"/>
      <c r="G34" s="472"/>
      <c r="H34" s="472"/>
      <c r="I34" s="472"/>
      <c r="J34" s="472"/>
      <c r="K34" s="472"/>
      <c r="L34" s="472"/>
      <c r="M34" s="472"/>
      <c r="N34" s="472"/>
      <c r="O34" s="472"/>
      <c r="P34" s="472"/>
      <c r="Q34" s="472"/>
      <c r="R34" s="472"/>
      <c r="S34" s="472"/>
      <c r="T34" s="69"/>
      <c r="U34" s="69"/>
      <c r="V34" s="69"/>
      <c r="W34" s="69"/>
      <c r="X34" s="69"/>
      <c r="Y34" s="69"/>
      <c r="Z34" s="69"/>
      <c r="AA34" s="69"/>
      <c r="AB34" s="69"/>
      <c r="AC34" s="69"/>
      <c r="AD34" s="69"/>
      <c r="AE34" s="69"/>
    </row>
    <row r="35" spans="1:31" ht="15" customHeight="1" x14ac:dyDescent="0.25">
      <c r="A35" s="946"/>
      <c r="B35" s="947"/>
      <c r="C35" s="948"/>
      <c r="D35" s="69"/>
      <c r="E35" s="1122" t="s">
        <v>82</v>
      </c>
      <c r="F35" s="1123"/>
      <c r="G35" s="1123"/>
      <c r="H35" s="1123"/>
      <c r="I35" s="1123"/>
      <c r="J35" s="1123"/>
      <c r="K35" s="1123"/>
      <c r="L35" s="1123"/>
      <c r="M35" s="1123"/>
      <c r="N35" s="1123"/>
      <c r="O35" s="1123"/>
      <c r="P35" s="1123"/>
      <c r="Q35" s="1123"/>
      <c r="R35" s="1123"/>
      <c r="S35" s="1123"/>
      <c r="T35" s="69"/>
      <c r="U35" s="69"/>
      <c r="V35" s="69"/>
      <c r="W35" s="69"/>
      <c r="X35" s="69"/>
      <c r="Y35" s="69"/>
      <c r="Z35" s="69"/>
      <c r="AA35" s="69"/>
      <c r="AB35" s="69"/>
      <c r="AC35" s="69"/>
      <c r="AD35" s="69"/>
      <c r="AE35" s="69"/>
    </row>
    <row r="36" spans="1:31" ht="15" customHeight="1" x14ac:dyDescent="0.25">
      <c r="A36" s="852" t="s">
        <v>15</v>
      </c>
      <c r="B36" s="853"/>
      <c r="C36" s="854"/>
      <c r="D36" s="69"/>
      <c r="E36" s="1123"/>
      <c r="F36" s="1123"/>
      <c r="G36" s="1123"/>
      <c r="H36" s="1123"/>
      <c r="I36" s="1123"/>
      <c r="J36" s="1123"/>
      <c r="K36" s="1123"/>
      <c r="L36" s="1123"/>
      <c r="M36" s="1123"/>
      <c r="N36" s="1123"/>
      <c r="O36" s="1123"/>
      <c r="P36" s="1123"/>
      <c r="Q36" s="1123"/>
      <c r="R36" s="1123"/>
      <c r="S36" s="1123"/>
      <c r="T36" s="69"/>
      <c r="U36" s="69"/>
      <c r="V36" s="69"/>
      <c r="W36" s="69"/>
      <c r="X36" s="69"/>
      <c r="Y36" s="69"/>
      <c r="Z36" s="69"/>
      <c r="AA36" s="69"/>
      <c r="AB36" s="69"/>
      <c r="AC36" s="69"/>
      <c r="AD36" s="69"/>
      <c r="AE36" s="69"/>
    </row>
    <row r="37" spans="1:31" ht="15" customHeight="1" x14ac:dyDescent="0.25">
      <c r="A37" s="855"/>
      <c r="B37" s="856"/>
      <c r="C37" s="857"/>
      <c r="D37" s="69"/>
      <c r="E37" s="472" t="s">
        <v>83</v>
      </c>
      <c r="F37" s="472"/>
      <c r="G37" s="472"/>
      <c r="H37" s="472"/>
      <c r="I37" s="472"/>
      <c r="J37" s="472"/>
      <c r="K37" s="472"/>
      <c r="L37" s="472"/>
      <c r="M37" s="472"/>
      <c r="N37" s="472"/>
      <c r="O37" s="472"/>
      <c r="P37" s="472"/>
      <c r="Q37" s="472"/>
      <c r="R37" s="472"/>
      <c r="S37" s="472"/>
      <c r="T37" s="69"/>
      <c r="U37" s="69"/>
      <c r="V37" s="69"/>
      <c r="W37" s="69"/>
      <c r="X37" s="69"/>
      <c r="Y37" s="69"/>
      <c r="Z37" s="69"/>
      <c r="AA37" s="69"/>
      <c r="AB37" s="69"/>
      <c r="AC37" s="69"/>
      <c r="AD37" s="69"/>
      <c r="AE37" s="69"/>
    </row>
    <row r="38" spans="1:31" ht="15" customHeight="1" x14ac:dyDescent="0.25">
      <c r="A38" s="852" t="s">
        <v>17</v>
      </c>
      <c r="B38" s="853"/>
      <c r="C38" s="854"/>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31" ht="15" customHeight="1" x14ac:dyDescent="0.25">
      <c r="A39" s="855"/>
      <c r="B39" s="856"/>
      <c r="C39" s="857"/>
      <c r="D39" s="69"/>
      <c r="E39" s="1108" t="s">
        <v>84</v>
      </c>
      <c r="F39" s="1109"/>
      <c r="G39" s="1109"/>
      <c r="H39" s="1110"/>
      <c r="I39" s="1111"/>
      <c r="J39" s="1111"/>
      <c r="K39" s="1111"/>
      <c r="L39" s="1111"/>
      <c r="M39" s="1111"/>
      <c r="N39" s="1111"/>
      <c r="O39" s="391" t="s">
        <v>85</v>
      </c>
      <c r="P39" s="1111"/>
      <c r="Q39" s="1111"/>
      <c r="R39" s="1111"/>
      <c r="S39" s="1112"/>
      <c r="T39" s="69"/>
      <c r="U39" s="69"/>
      <c r="V39" s="69"/>
      <c r="W39" s="69"/>
      <c r="X39" s="69"/>
      <c r="Y39" s="69"/>
      <c r="Z39" s="69"/>
      <c r="AA39" s="69"/>
      <c r="AB39" s="69"/>
      <c r="AC39" s="69"/>
      <c r="AD39" s="69"/>
      <c r="AE39" s="69"/>
    </row>
    <row r="40" spans="1:31" ht="15" customHeight="1" x14ac:dyDescent="0.25">
      <c r="A40" s="77"/>
      <c r="B40" s="77"/>
      <c r="C40" s="77"/>
      <c r="D40" s="69"/>
      <c r="E40" s="69"/>
      <c r="F40" s="69"/>
      <c r="G40" s="69"/>
      <c r="H40" s="69"/>
      <c r="I40" s="1119"/>
      <c r="J40" s="1119"/>
      <c r="K40" s="1119"/>
      <c r="L40" s="1119"/>
      <c r="M40" s="1119"/>
      <c r="N40" s="1119"/>
      <c r="O40" s="1119"/>
      <c r="P40" s="1119"/>
      <c r="Q40" s="1119"/>
      <c r="R40" s="1119"/>
      <c r="S40" s="1119"/>
      <c r="T40" s="69"/>
      <c r="U40" s="69"/>
      <c r="V40" s="69"/>
      <c r="W40" s="69"/>
      <c r="X40" s="69"/>
      <c r="Y40" s="69"/>
      <c r="Z40" s="69"/>
      <c r="AA40" s="69"/>
      <c r="AB40" s="69"/>
      <c r="AC40" s="69"/>
      <c r="AD40" s="69"/>
      <c r="AE40" s="69"/>
    </row>
    <row r="41" spans="1:31" ht="15" customHeight="1" x14ac:dyDescent="0.25">
      <c r="A41" s="78"/>
      <c r="B41" s="78"/>
      <c r="C41" s="78"/>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row>
    <row r="42" spans="1:31"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row>
    <row r="43" spans="1:31" ht="15" customHeight="1" x14ac:dyDescent="0.25">
      <c r="A43" s="114" t="s">
        <v>80</v>
      </c>
      <c r="B43" s="72"/>
      <c r="C43" s="72"/>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row>
    <row r="44" spans="1:31" ht="15" customHeight="1" x14ac:dyDescent="0.25">
      <c r="A44" s="116" t="s">
        <v>24</v>
      </c>
      <c r="B44" s="72"/>
      <c r="C44" s="72"/>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row>
    <row r="45" spans="1:31" ht="15" customHeight="1" x14ac:dyDescent="0.25">
      <c r="A45" s="73" t="s">
        <v>25</v>
      </c>
      <c r="B45" s="72"/>
      <c r="C45" s="72"/>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row>
    <row r="46" spans="1:31" ht="15" customHeight="1" x14ac:dyDescent="0.25">
      <c r="A46" s="73" t="s">
        <v>26</v>
      </c>
      <c r="B46" s="72"/>
      <c r="C46" s="72"/>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row>
    <row r="47" spans="1:31" ht="15" customHeight="1" x14ac:dyDescent="0.25">
      <c r="A47" s="73" t="s">
        <v>27</v>
      </c>
      <c r="B47" s="72"/>
      <c r="C47" s="72"/>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row>
    <row r="48" spans="1:31" ht="15" customHeight="1" x14ac:dyDescent="0.25">
      <c r="A48" s="73" t="s">
        <v>28</v>
      </c>
      <c r="B48" s="72"/>
      <c r="C48" s="72"/>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row>
    <row r="49" spans="1:31" ht="15" customHeight="1" x14ac:dyDescent="0.25">
      <c r="A49" s="79"/>
      <c r="B49" s="72"/>
      <c r="C49" s="72"/>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row>
    <row r="50" spans="1:31"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row>
    <row r="51" spans="1:31"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row>
    <row r="52" spans="1:31"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row>
    <row r="53" spans="1:31"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row>
    <row r="54" spans="1:31" ht="15" customHeight="1" x14ac:dyDescent="0.25">
      <c r="A54" s="78"/>
      <c r="B54" s="78"/>
      <c r="C54" s="7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row>
    <row r="55" spans="1:31" ht="15" customHeight="1" x14ac:dyDescent="0.25">
      <c r="A55" s="78"/>
      <c r="B55" s="78"/>
      <c r="C55" s="78"/>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row>
    <row r="56" spans="1:31" ht="15" customHeight="1" x14ac:dyDescent="0.25">
      <c r="A56" s="78"/>
      <c r="B56" s="78"/>
      <c r="C56" s="78"/>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row>
    <row r="57" spans="1:31" ht="15" customHeight="1" x14ac:dyDescent="0.25">
      <c r="A57" s="78"/>
      <c r="B57" s="78"/>
      <c r="C57" s="78"/>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row>
    <row r="58" spans="1:31"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row>
    <row r="59" spans="1:31"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row>
    <row r="60" spans="1:31"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row>
    <row r="61" spans="1:31"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row>
    <row r="62" spans="1:31"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row>
    <row r="63" spans="1:31"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row>
    <row r="64" spans="1:31"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row>
    <row r="65" spans="4:31"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row>
    <row r="66" spans="4:31"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row>
    <row r="67" spans="4:31" ht="15" customHeight="1" x14ac:dyDescent="0.2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row>
    <row r="68" spans="4:31" ht="15" customHeight="1" x14ac:dyDescent="0.2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row>
    <row r="69" spans="4:31" ht="15" customHeight="1" x14ac:dyDescent="0.2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row>
    <row r="70" spans="4:31" ht="15" customHeight="1" x14ac:dyDescent="0.2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row>
    <row r="71" spans="4:31" ht="15" customHeight="1" x14ac:dyDescent="0.2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row>
    <row r="72" spans="4:31" ht="15" customHeight="1" x14ac:dyDescent="0.2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row>
    <row r="73" spans="4:31" ht="15" customHeight="1" x14ac:dyDescent="0.2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row>
    <row r="74" spans="4:31" ht="15" customHeight="1" x14ac:dyDescent="0.25">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row>
    <row r="75" spans="4:31" ht="15" customHeight="1" x14ac:dyDescent="0.2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row>
    <row r="76" spans="4:31" ht="15" customHeight="1" x14ac:dyDescent="0.2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row>
    <row r="77" spans="4:31" ht="15" customHeight="1" x14ac:dyDescent="0.2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row>
    <row r="78" spans="4:31" ht="15" customHeight="1" x14ac:dyDescent="0.2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row>
    <row r="79" spans="4:31" ht="15" customHeight="1" x14ac:dyDescent="0.2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row>
    <row r="80" spans="4:31" ht="15" customHeight="1" x14ac:dyDescent="0.2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row>
    <row r="81" spans="4:31" ht="15" customHeight="1" x14ac:dyDescent="0.2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row>
    <row r="82" spans="4:31" ht="15" customHeight="1" x14ac:dyDescent="0.2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row>
    <row r="83" spans="4:31" ht="15" customHeight="1" x14ac:dyDescent="0.2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row>
    <row r="84" spans="4:31" ht="15" customHeight="1" x14ac:dyDescent="0.2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row>
    <row r="85" spans="4:31" ht="15" customHeight="1" x14ac:dyDescent="0.2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row>
    <row r="86" spans="4:31" ht="15" customHeight="1" x14ac:dyDescent="0.2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row>
    <row r="87" spans="4:31" ht="15" customHeight="1" x14ac:dyDescent="0.2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row>
    <row r="88" spans="4:31" ht="15" customHeight="1" x14ac:dyDescent="0.2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row>
    <row r="89" spans="4:31" ht="15" customHeight="1" x14ac:dyDescent="0.2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row>
    <row r="90" spans="4:31" ht="15" customHeight="1" x14ac:dyDescent="0.2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row>
    <row r="91" spans="4:31" ht="15" customHeight="1" x14ac:dyDescent="0.2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row>
    <row r="92" spans="4:31" ht="15" customHeight="1" x14ac:dyDescent="0.25">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row>
    <row r="93" spans="4:31" ht="15" customHeight="1" x14ac:dyDescent="0.25">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row>
    <row r="94" spans="4:31" ht="15" customHeight="1" x14ac:dyDescent="0.25">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row>
    <row r="95" spans="4:31" ht="15" customHeight="1" x14ac:dyDescent="0.25">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row>
    <row r="96" spans="4:31" ht="15" customHeight="1" x14ac:dyDescent="0.25">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row>
    <row r="97" spans="4:31" ht="15" customHeight="1" x14ac:dyDescent="0.25">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row>
    <row r="98" spans="4:31" ht="15" customHeight="1" x14ac:dyDescent="0.25">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row>
    <row r="99" spans="4:31" ht="15" customHeight="1" x14ac:dyDescent="0.25">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row>
    <row r="100" spans="4:31" ht="15" customHeight="1" x14ac:dyDescent="0.25">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row>
    <row r="101" spans="4:31" ht="15" customHeight="1" x14ac:dyDescent="0.25">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row>
    <row r="102" spans="4:31" ht="15" customHeight="1" x14ac:dyDescent="0.25">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row>
    <row r="103" spans="4:31" ht="15" customHeight="1" x14ac:dyDescent="0.25">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row>
    <row r="104" spans="4:31" ht="15" customHeight="1" x14ac:dyDescent="0.25">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row>
    <row r="105" spans="4:31" ht="15" customHeight="1" x14ac:dyDescent="0.25">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row>
    <row r="106" spans="4:31" ht="15" customHeight="1" x14ac:dyDescent="0.25">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4:31" ht="15" customHeight="1" x14ac:dyDescent="0.25">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row>
    <row r="108" spans="4:31" ht="15" customHeight="1" x14ac:dyDescent="0.25">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row>
    <row r="109" spans="4:31" ht="15" customHeight="1" x14ac:dyDescent="0.25">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row>
    <row r="110" spans="4:31" ht="15" customHeight="1" x14ac:dyDescent="0.25">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row>
    <row r="111" spans="4:31" ht="15" customHeight="1" x14ac:dyDescent="0.25">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row>
    <row r="112" spans="4:31" ht="15" customHeight="1" x14ac:dyDescent="0.25"/>
    <row r="113" spans="25:25" ht="15" customHeight="1" x14ac:dyDescent="0.25"/>
    <row r="114" spans="25:25" ht="15" customHeight="1" x14ac:dyDescent="0.25"/>
    <row r="115" spans="25:25" ht="15" customHeight="1" x14ac:dyDescent="0.25"/>
    <row r="116" spans="25:25" ht="15" customHeight="1" x14ac:dyDescent="0.25"/>
    <row r="117" spans="25:25" ht="15" customHeight="1" x14ac:dyDescent="0.25"/>
    <row r="118" spans="25:25" ht="15" customHeight="1" x14ac:dyDescent="0.25"/>
    <row r="119" spans="25:25" x14ac:dyDescent="0.25">
      <c r="Y119" s="1" t="b">
        <v>0</v>
      </c>
    </row>
  </sheetData>
  <mergeCells count="78">
    <mergeCell ref="A2:C3"/>
    <mergeCell ref="A4:C5"/>
    <mergeCell ref="E4:H4"/>
    <mergeCell ref="A8:C9"/>
    <mergeCell ref="A12:C13"/>
    <mergeCell ref="E12:H12"/>
    <mergeCell ref="N1:U1"/>
    <mergeCell ref="A10:C11"/>
    <mergeCell ref="E7:H7"/>
    <mergeCell ref="I7:S7"/>
    <mergeCell ref="E8:H8"/>
    <mergeCell ref="I8:S8"/>
    <mergeCell ref="E9:H9"/>
    <mergeCell ref="I9:S9"/>
    <mergeCell ref="A6:C7"/>
    <mergeCell ref="E6:H6"/>
    <mergeCell ref="I6:S6"/>
    <mergeCell ref="E11:H11"/>
    <mergeCell ref="I11:S11"/>
    <mergeCell ref="E10:H10"/>
    <mergeCell ref="I10:S10"/>
    <mergeCell ref="A1:C1"/>
    <mergeCell ref="I22:S22"/>
    <mergeCell ref="I19:S19"/>
    <mergeCell ref="A16:C17"/>
    <mergeCell ref="A18:C19"/>
    <mergeCell ref="I4:S4"/>
    <mergeCell ref="I12:S12"/>
    <mergeCell ref="E13:H13"/>
    <mergeCell ref="I13:S13"/>
    <mergeCell ref="E14:H14"/>
    <mergeCell ref="I14:S14"/>
    <mergeCell ref="A22:C23"/>
    <mergeCell ref="E15:H15"/>
    <mergeCell ref="E22:H22"/>
    <mergeCell ref="E19:H19"/>
    <mergeCell ref="E20:H20"/>
    <mergeCell ref="A26:C27"/>
    <mergeCell ref="I20:S20"/>
    <mergeCell ref="E21:H21"/>
    <mergeCell ref="A14:C15"/>
    <mergeCell ref="A24:C25"/>
    <mergeCell ref="E17:H17"/>
    <mergeCell ref="I17:S17"/>
    <mergeCell ref="E18:H18"/>
    <mergeCell ref="I18:S18"/>
    <mergeCell ref="A20:C21"/>
    <mergeCell ref="E16:H16"/>
    <mergeCell ref="I16:S16"/>
    <mergeCell ref="I21:S21"/>
    <mergeCell ref="E23:H23"/>
    <mergeCell ref="I23:S23"/>
    <mergeCell ref="I15:S15"/>
    <mergeCell ref="A52:C53"/>
    <mergeCell ref="A34:C35"/>
    <mergeCell ref="A36:C37"/>
    <mergeCell ref="A38:C39"/>
    <mergeCell ref="A42:C42"/>
    <mergeCell ref="A50:C51"/>
    <mergeCell ref="I40:S40"/>
    <mergeCell ref="A28:C29"/>
    <mergeCell ref="A30:C31"/>
    <mergeCell ref="A32:C33"/>
    <mergeCell ref="E30:S32"/>
    <mergeCell ref="E35:S36"/>
    <mergeCell ref="E28:H28"/>
    <mergeCell ref="I28:S28"/>
    <mergeCell ref="E24:H24"/>
    <mergeCell ref="I24:S24"/>
    <mergeCell ref="E25:H25"/>
    <mergeCell ref="I25:S25"/>
    <mergeCell ref="E39:H39"/>
    <mergeCell ref="I39:N39"/>
    <mergeCell ref="P39:S39"/>
    <mergeCell ref="E26:H26"/>
    <mergeCell ref="I26:S26"/>
    <mergeCell ref="E27:H27"/>
    <mergeCell ref="I27:S27"/>
  </mergeCells>
  <hyperlinks>
    <hyperlink ref="A4:C5" location="Landing!A1" display="Home" xr:uid="{074020CD-84D0-4C88-8F06-2539DF74326B}"/>
    <hyperlink ref="A14:C15" location="SpaceSA!A1" display="- Safety" xr:uid="{5EB68650-7A0A-4C12-8C86-D494FDC0618F}"/>
    <hyperlink ref="A20:C21" location="SpaceCL!A1" display="- Cleaning" xr:uid="{205714B0-9BE5-4038-9FF1-7791460CB4B0}"/>
    <hyperlink ref="A34:C35" location="SpaceCD!A1" display="Your contact details" xr:uid="{75DCDF65-7E1F-46EF-8939-E5469E42704C}"/>
    <hyperlink ref="A36:C37" location="SpaceOS!A1" display="Order summary" xr:uid="{D93AAFB6-4E20-49FD-A894-FD9083BCEC4B}"/>
    <hyperlink ref="A38:C39" location="SpaceTC!A1" display="Terms and Conditions" xr:uid="{3AE89949-2E07-465A-AB60-7A26B4419557}"/>
    <hyperlink ref="A26:C27" location="'SpaceCA (2)'!A1" display="- Catering - Lunch/Dinner" xr:uid="{C8DA1B68-CF8B-4DCE-B69A-4F5EA6134550}"/>
    <hyperlink ref="A28:C29" location="'SpaceCA (3)'!A1" display="- Catering - Alcohol" xr:uid="{7C61C914-2CFA-481C-928E-E5C9525DB187}"/>
    <hyperlink ref="A30:C31" location="'SpaceCA (4)'!A1" display="- Catering - Hygiene" xr:uid="{FCF61DC4-FF15-4C99-BA25-FF3802EBCCBD}"/>
    <hyperlink ref="A6:C7" location="SpaceO!A1" display="Important information" xr:uid="{F813CDA3-B20C-4879-A7C2-1E471D16A5F1}"/>
    <hyperlink ref="A10:C11" location="SpaceEI!A1" display=" - Event IT" xr:uid="{B887906F-9D2E-4631-BB44-151CC0E8B971}"/>
    <hyperlink ref="A24:C25" location="SpaceCA!A1" display="- Catering - Breakfast" xr:uid="{DA6E2F5F-91A0-4C9A-B8FE-76DCE6F44EA0}"/>
    <hyperlink ref="A50" r:id="rId1" display="eventorders.nec@necgroup.co.uk" xr:uid="{874ED931-DA3A-4CCD-8000-1AEC183CEADD}"/>
    <hyperlink ref="A50:C51" r:id="rId2" display="Click here to speak to our team!" xr:uid="{14D69A14-2BC9-4736-AB22-227434A8EEA6}"/>
    <hyperlink ref="A8:C9" location="'SpaceFS (1)'!A1" display="Electrics" xr:uid="{14AD12DF-0CE7-4644-9C0A-03FFF98D2ACC}"/>
    <hyperlink ref="A12:C13" location="SpaceUT!A1" display="- Utilities" xr:uid="{8F599BBC-A4D3-47CE-8017-41B9721914B7}"/>
    <hyperlink ref="A32:C33" location="SpaceGR!A1" display="- Graphics &amp; Rigging" xr:uid="{02C2563F-23B7-4280-9E00-C4A6A935A896}"/>
    <hyperlink ref="A18:C19" location="SpaceFL!A1" display="- Flooring" xr:uid="{F8E5332D-BB8B-4F94-AF98-45F087F6E5AF}"/>
    <hyperlink ref="A16:C17" location="SpaceFC!A1" display="Floor Covering" xr:uid="{882408E1-A026-468F-817A-63B2971EC650}"/>
    <hyperlink ref="A22:C23" location="SpacePP!A1" display="FIT Suggested Party Packages" xr:uid="{147A92E7-A31E-4041-B66B-0C1C6C721078}"/>
  </hyperlinks>
  <printOptions horizontalCentered="1" verticalCentered="1"/>
  <pageMargins left="0.23622047244094491" right="0.23622047244094491" top="0.35433070866141736" bottom="0.35433070866141736" header="0.31496062992125984" footer="0.31496062992125984"/>
  <pageSetup paperSize="9" scale="8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21505" r:id="rId6" name="Check Box 1">
              <controlPr defaultSize="0" autoFill="0" autoLine="0" autoPict="0">
                <anchor moveWithCells="1">
                  <from>
                    <xdr:col>9</xdr:col>
                    <xdr:colOff>581025</xdr:colOff>
                    <xdr:row>31</xdr:row>
                    <xdr:rowOff>161925</xdr:rowOff>
                  </from>
                  <to>
                    <xdr:col>10</xdr:col>
                    <xdr:colOff>180975</xdr:colOff>
                    <xdr:row>33</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7D4E-3B68-458F-ACA3-5D0FC187388B}">
  <sheetPr codeName="Sheet15">
    <tabColor rgb="FF1E384E"/>
    <pageSetUpPr autoPageBreaks="0" fitToPage="1"/>
  </sheetPr>
  <dimension ref="A1:Y559"/>
  <sheetViews>
    <sheetView showGridLines="0" showRowColHeaders="0" topLeftCell="A10" workbookViewId="0">
      <selection activeCell="A38" sqref="A38:C39"/>
    </sheetView>
  </sheetViews>
  <sheetFormatPr defaultColWidth="8.85546875" defaultRowHeight="18" x14ac:dyDescent="0.25"/>
  <cols>
    <col min="1" max="3" width="10.5703125" style="80" customWidth="1"/>
    <col min="4" max="4" width="4.5703125" style="1" customWidth="1"/>
    <col min="5" max="5" width="50.5703125" style="252" customWidth="1"/>
    <col min="6" max="6" width="8.85546875" style="252"/>
    <col min="7" max="10" width="11.140625" style="252" bestFit="1" customWidth="1"/>
    <col min="11" max="11" width="8.85546875" style="1"/>
    <col min="12" max="12" width="11.85546875" style="327" bestFit="1" customWidth="1"/>
    <col min="13" max="13" width="12.85546875" style="252" bestFit="1" customWidth="1"/>
    <col min="14" max="14" width="12.85546875" style="328" bestFit="1" customWidth="1"/>
    <col min="15" max="15" width="32.85546875" style="252" bestFit="1" customWidth="1"/>
    <col min="16" max="16" width="11" style="1" customWidth="1"/>
    <col min="17" max="17" width="12" style="1" bestFit="1" customWidth="1"/>
    <col min="18" max="18" width="11" style="1" bestFit="1" customWidth="1"/>
    <col min="19" max="19" width="12" style="1" bestFit="1" customWidth="1"/>
    <col min="20" max="20" width="10.42578125" style="1" bestFit="1" customWidth="1"/>
    <col min="21" max="21" width="11.42578125" style="1" bestFit="1" customWidth="1"/>
    <col min="22" max="16384" width="8.85546875" style="1"/>
  </cols>
  <sheetData>
    <row r="1" spans="1:25" s="74" customFormat="1" ht="36" customHeight="1" x14ac:dyDescent="0.2">
      <c r="A1" s="860" t="s">
        <v>89</v>
      </c>
      <c r="B1" s="861"/>
      <c r="C1" s="861"/>
      <c r="E1" s="75" t="str">
        <f>Landing!A2</f>
        <v>NEC Fully Connected Order Form - FIT Show 2025</v>
      </c>
      <c r="J1" s="250"/>
      <c r="K1" s="913" t="s">
        <v>670</v>
      </c>
      <c r="L1" s="913"/>
      <c r="M1" s="913"/>
      <c r="N1" s="913"/>
      <c r="O1" s="913"/>
      <c r="U1" s="76"/>
      <c r="W1" s="76"/>
    </row>
    <row r="2" spans="1:25" ht="15" customHeight="1" x14ac:dyDescent="0.25">
      <c r="A2" s="862"/>
      <c r="B2" s="862"/>
      <c r="C2" s="862"/>
      <c r="D2" s="69"/>
      <c r="E2" s="69"/>
      <c r="F2" s="69"/>
      <c r="G2" s="69"/>
      <c r="H2" s="69"/>
      <c r="I2" s="69"/>
      <c r="J2" s="69"/>
      <c r="K2" s="69"/>
      <c r="L2" s="99"/>
      <c r="M2" s="69"/>
      <c r="N2" s="100"/>
      <c r="O2" s="69"/>
      <c r="P2" s="69"/>
      <c r="Q2" s="69"/>
      <c r="R2" s="69"/>
      <c r="S2" s="69"/>
      <c r="T2" s="69"/>
      <c r="U2" s="69"/>
      <c r="V2" s="69"/>
      <c r="W2" s="69"/>
    </row>
    <row r="3" spans="1:25" ht="15" customHeight="1" x14ac:dyDescent="0.25">
      <c r="A3" s="862"/>
      <c r="B3" s="862"/>
      <c r="C3" s="862"/>
      <c r="D3" s="69"/>
      <c r="E3" s="392" t="s">
        <v>822</v>
      </c>
      <c r="F3" s="363"/>
      <c r="G3" s="1133" t="s">
        <v>823</v>
      </c>
      <c r="H3" s="1134"/>
      <c r="I3" s="1134"/>
      <c r="J3" s="1135"/>
      <c r="K3" s="69"/>
      <c r="L3" s="393" t="s">
        <v>824</v>
      </c>
      <c r="M3" s="394" t="s">
        <v>825</v>
      </c>
      <c r="N3" s="1136" t="s">
        <v>826</v>
      </c>
      <c r="O3" s="1137"/>
      <c r="P3" s="69"/>
      <c r="Q3" s="69"/>
      <c r="R3" s="69"/>
      <c r="S3" s="69"/>
      <c r="T3" s="69"/>
      <c r="U3" s="69"/>
      <c r="V3" s="69"/>
      <c r="W3" s="69"/>
    </row>
    <row r="4" spans="1:25" ht="15" customHeight="1" x14ac:dyDescent="0.25">
      <c r="A4" s="863" t="s">
        <v>6</v>
      </c>
      <c r="B4" s="864"/>
      <c r="C4" s="865"/>
      <c r="D4" s="69"/>
      <c r="E4" s="636" t="str">
        <f>IF(SpaceCD!I4=0,"",SpaceCD!I4)</f>
        <v/>
      </c>
      <c r="F4" s="69"/>
      <c r="G4" s="1138" t="str">
        <f>IF(SpaceCD!I7=0,"",SpaceCD!I7)</f>
        <v/>
      </c>
      <c r="H4" s="1139"/>
      <c r="I4" s="1139"/>
      <c r="J4" s="1140"/>
      <c r="K4" s="69"/>
      <c r="L4" s="639" t="str">
        <f>IF(SpaceCD!I8=0,"",SpaceCD!I8)</f>
        <v/>
      </c>
      <c r="M4" s="640" t="str">
        <f>IF(SpaceCD!I9=0,"",SpaceCD!I9)</f>
        <v/>
      </c>
      <c r="N4" s="1051" t="str">
        <f>IF(SpaceCD!I10=0,"",SpaceCD!I10)</f>
        <v/>
      </c>
      <c r="O4" s="1141"/>
      <c r="P4" s="69"/>
      <c r="Q4" s="69"/>
      <c r="R4" s="69"/>
      <c r="S4" s="69"/>
      <c r="T4" s="69"/>
      <c r="U4" s="69"/>
      <c r="V4" s="69"/>
      <c r="W4" s="69"/>
    </row>
    <row r="5" spans="1:25" ht="15" customHeight="1" x14ac:dyDescent="0.25">
      <c r="A5" s="863"/>
      <c r="B5" s="864"/>
      <c r="C5" s="865"/>
      <c r="D5" s="69"/>
      <c r="E5" s="69"/>
      <c r="F5" s="69"/>
      <c r="G5" s="1138" t="str">
        <f>_xlfn.CONCAT(SpaceCD!I11," ",SpaceCD!I12)</f>
        <v xml:space="preserve"> </v>
      </c>
      <c r="H5" s="1139"/>
      <c r="I5" s="1139"/>
      <c r="J5" s="1140"/>
      <c r="K5" s="69"/>
      <c r="L5" s="69"/>
      <c r="M5" s="69"/>
      <c r="N5" s="324"/>
      <c r="O5" s="69"/>
      <c r="P5" s="69"/>
      <c r="Q5" s="69"/>
      <c r="R5" s="69"/>
      <c r="S5" s="69"/>
      <c r="T5" s="69"/>
      <c r="U5" s="69"/>
      <c r="V5" s="69"/>
      <c r="W5" s="69"/>
    </row>
    <row r="6" spans="1:25" ht="15" customHeight="1" x14ac:dyDescent="0.25">
      <c r="A6" s="863" t="s">
        <v>8</v>
      </c>
      <c r="B6" s="864"/>
      <c r="C6" s="865"/>
      <c r="D6" s="69"/>
      <c r="E6" s="392" t="s">
        <v>827</v>
      </c>
      <c r="F6" s="69"/>
      <c r="G6" s="1138" t="str">
        <f>_xlfn.CONCAT(SpaceCD!I13," ",SpaceCD!I14," ",SpaceCD!I16)</f>
        <v xml:space="preserve">  </v>
      </c>
      <c r="H6" s="1139"/>
      <c r="I6" s="1139"/>
      <c r="J6" s="1140"/>
      <c r="K6" s="69"/>
      <c r="L6" s="1127" t="s">
        <v>864</v>
      </c>
      <c r="M6" s="1128"/>
      <c r="N6" s="1128"/>
      <c r="O6" s="1128"/>
      <c r="P6" s="773"/>
      <c r="Q6" s="772"/>
      <c r="R6" s="772"/>
      <c r="S6" s="772"/>
      <c r="T6" s="69"/>
      <c r="U6" s="69"/>
      <c r="V6" s="69"/>
      <c r="W6" s="69"/>
    </row>
    <row r="7" spans="1:25" ht="15" customHeight="1" x14ac:dyDescent="0.25">
      <c r="A7" s="863"/>
      <c r="B7" s="864"/>
      <c r="C7" s="865"/>
      <c r="D7" s="69"/>
      <c r="E7" s="637" t="str">
        <f>_xlfn.CONCAT(SpaceCD!I21," ",SpaceCD!I22)</f>
        <v xml:space="preserve"> </v>
      </c>
      <c r="F7" s="69"/>
      <c r="G7" s="1138" t="str">
        <f>IF(SpaceCD!I15=0," ",SpaceCD!I15)</f>
        <v xml:space="preserve"> </v>
      </c>
      <c r="H7" s="1139"/>
      <c r="I7" s="1139"/>
      <c r="J7" s="1140"/>
      <c r="K7" s="69"/>
      <c r="L7" s="1129"/>
      <c r="M7" s="1130"/>
      <c r="N7" s="1130"/>
      <c r="O7" s="1130"/>
      <c r="P7" s="773"/>
      <c r="Q7" s="772"/>
      <c r="R7" s="772"/>
      <c r="S7" s="772"/>
      <c r="T7" s="69"/>
      <c r="U7" s="69"/>
      <c r="V7" s="69"/>
      <c r="W7" s="69"/>
    </row>
    <row r="8" spans="1:25" ht="15" customHeight="1" x14ac:dyDescent="0.25">
      <c r="A8" s="852" t="s">
        <v>840</v>
      </c>
      <c r="B8" s="853"/>
      <c r="C8" s="854"/>
      <c r="D8" s="69"/>
      <c r="E8" s="637" t="str">
        <f>_xlfn.CONCAT("E: ",SpaceCD!I23)</f>
        <v xml:space="preserve">E: </v>
      </c>
      <c r="F8" s="69"/>
      <c r="G8" s="1138" t="str">
        <f>_xlfn.CONCAT("T: ",SpaceCD!I17)</f>
        <v xml:space="preserve">T: </v>
      </c>
      <c r="H8" s="1139"/>
      <c r="I8" s="1139"/>
      <c r="J8" s="1140"/>
      <c r="K8" s="69"/>
      <c r="L8" s="1129"/>
      <c r="M8" s="1130"/>
      <c r="N8" s="1130"/>
      <c r="O8" s="1130"/>
      <c r="P8" s="773"/>
      <c r="Q8" s="772"/>
      <c r="R8" s="772"/>
      <c r="S8" s="772"/>
      <c r="T8" s="69"/>
      <c r="U8" s="69"/>
      <c r="V8" s="69"/>
      <c r="W8" s="69"/>
    </row>
    <row r="9" spans="1:25" ht="15" customHeight="1" x14ac:dyDescent="0.25">
      <c r="A9" s="855"/>
      <c r="B9" s="856"/>
      <c r="C9" s="857"/>
      <c r="D9" s="69"/>
      <c r="E9" s="638" t="str">
        <f>_xlfn.CONCAT("T: ",SpaceCD!I24)</f>
        <v xml:space="preserve">T: </v>
      </c>
      <c r="F9" s="69"/>
      <c r="G9" s="1138" t="str">
        <f>_xlfn.CONCAT("Tax no. ",SpaceCD!I18)</f>
        <v xml:space="preserve">Tax no. </v>
      </c>
      <c r="H9" s="1139"/>
      <c r="I9" s="1139"/>
      <c r="J9" s="1140"/>
      <c r="K9" s="69"/>
      <c r="L9" s="1131"/>
      <c r="M9" s="1132"/>
      <c r="N9" s="1132"/>
      <c r="O9" s="1132"/>
      <c r="P9" s="773"/>
      <c r="Q9" s="772"/>
      <c r="R9" s="772"/>
      <c r="S9" s="772"/>
      <c r="T9" s="69"/>
      <c r="U9" s="69"/>
      <c r="V9" s="69"/>
      <c r="W9" s="69"/>
    </row>
    <row r="10" spans="1:25" ht="15" customHeight="1" x14ac:dyDescent="0.25">
      <c r="A10" s="852" t="s">
        <v>828</v>
      </c>
      <c r="B10" s="853"/>
      <c r="C10" s="854"/>
      <c r="D10" s="69"/>
      <c r="E10" s="325"/>
      <c r="F10" s="69"/>
      <c r="G10" s="1143" t="str">
        <f>_xlfn.CONCAT("Reg no. ",SpaceCD!I19)</f>
        <v xml:space="preserve">Reg no. </v>
      </c>
      <c r="H10" s="1144"/>
      <c r="I10" s="1144"/>
      <c r="J10" s="1145"/>
      <c r="K10" s="69"/>
      <c r="L10" s="99"/>
      <c r="M10" s="69"/>
      <c r="N10" s="324"/>
      <c r="O10" s="69"/>
      <c r="P10" s="99"/>
      <c r="Q10" s="101"/>
      <c r="R10" s="99"/>
      <c r="S10" s="69"/>
      <c r="T10" s="69"/>
      <c r="U10" s="69"/>
      <c r="V10" s="69"/>
      <c r="W10" s="69"/>
    </row>
    <row r="11" spans="1:25" ht="15" customHeight="1" x14ac:dyDescent="0.25">
      <c r="A11" s="855"/>
      <c r="B11" s="856"/>
      <c r="C11" s="857"/>
      <c r="D11" s="69"/>
      <c r="P11" s="99"/>
      <c r="Q11" s="101"/>
      <c r="R11" s="99"/>
      <c r="S11" s="69"/>
      <c r="T11" s="69"/>
      <c r="U11" s="69"/>
      <c r="V11" s="69"/>
      <c r="W11" s="69"/>
    </row>
    <row r="12" spans="1:25" ht="15" customHeight="1" x14ac:dyDescent="0.25">
      <c r="A12" s="866" t="s">
        <v>855</v>
      </c>
      <c r="B12" s="867"/>
      <c r="C12" s="868"/>
      <c r="D12" s="69"/>
      <c r="E12" s="399" t="s">
        <v>86</v>
      </c>
      <c r="F12" s="400" t="s">
        <v>32</v>
      </c>
      <c r="G12" s="400" t="s">
        <v>33</v>
      </c>
      <c r="H12" s="400" t="s">
        <v>34</v>
      </c>
      <c r="I12" s="400" t="s">
        <v>35</v>
      </c>
      <c r="J12" s="401" t="s">
        <v>36</v>
      </c>
      <c r="K12" s="69"/>
      <c r="L12" s="1142" t="s">
        <v>221</v>
      </c>
      <c r="M12" s="1142"/>
      <c r="N12" s="1142"/>
      <c r="O12" s="1142"/>
      <c r="P12" s="99"/>
      <c r="Q12" s="101"/>
      <c r="R12" s="99"/>
      <c r="S12" s="69"/>
      <c r="T12" s="69"/>
      <c r="U12" s="69"/>
      <c r="V12" s="69"/>
      <c r="W12" s="69"/>
    </row>
    <row r="13" spans="1:25" ht="15" customHeight="1" x14ac:dyDescent="0.25">
      <c r="A13" s="869"/>
      <c r="B13" s="870"/>
      <c r="C13" s="871"/>
      <c r="D13" s="69"/>
      <c r="E13" s="641"/>
      <c r="F13" s="642">
        <f>SUMIF(F16:F206,"&lt;&gt;9999",F16:F206)</f>
        <v>0</v>
      </c>
      <c r="G13" s="643">
        <f>SUM(G16:G206)</f>
        <v>0</v>
      </c>
      <c r="H13" s="643">
        <f>SUM(H16:H206)</f>
        <v>0</v>
      </c>
      <c r="I13" s="643">
        <f>SUM(I16:I206)</f>
        <v>0</v>
      </c>
      <c r="J13" s="644">
        <f>SUM(J16:J206)</f>
        <v>0</v>
      </c>
      <c r="K13" s="69"/>
      <c r="L13" s="395" t="s">
        <v>147</v>
      </c>
      <c r="M13" s="396" t="s">
        <v>201</v>
      </c>
      <c r="N13" s="397" t="s">
        <v>32</v>
      </c>
      <c r="O13" s="398" t="s">
        <v>30</v>
      </c>
      <c r="P13" s="99"/>
      <c r="Q13" s="101"/>
      <c r="R13" s="102"/>
      <c r="S13" s="81"/>
      <c r="T13" s="81"/>
      <c r="U13" s="81"/>
      <c r="V13" s="81"/>
      <c r="W13" s="81"/>
      <c r="X13" s="6"/>
      <c r="Y13" s="6"/>
    </row>
    <row r="14" spans="1:25" ht="15" customHeight="1" x14ac:dyDescent="0.25">
      <c r="A14" s="852" t="s">
        <v>665</v>
      </c>
      <c r="B14" s="853"/>
      <c r="C14" s="854"/>
      <c r="D14" s="69"/>
      <c r="E14" s="69"/>
      <c r="F14" s="69"/>
      <c r="G14" s="69"/>
      <c r="H14" s="69"/>
      <c r="I14" s="69"/>
      <c r="J14" s="69"/>
      <c r="K14" s="69"/>
      <c r="L14" s="645" t="str" cm="1">
        <f t="array" ref="L14:O14">_xlfn._xlws.FILTER(SpaceHelper!I5:L300,SpaceHelper!I5:I300&gt;1,"")</f>
        <v/>
      </c>
      <c r="M14" s="646">
        <v>0</v>
      </c>
      <c r="N14" s="647">
        <v>0</v>
      </c>
      <c r="O14" s="646">
        <v>0</v>
      </c>
      <c r="P14" s="99"/>
      <c r="Q14" s="101"/>
      <c r="R14" s="102"/>
      <c r="S14" s="81"/>
      <c r="T14" s="81"/>
      <c r="U14" s="81"/>
      <c r="V14" s="81"/>
      <c r="W14" s="81"/>
      <c r="X14" s="6"/>
      <c r="Y14" s="6"/>
    </row>
    <row r="15" spans="1:25" ht="15" customHeight="1" x14ac:dyDescent="0.25">
      <c r="A15" s="855"/>
      <c r="B15" s="856"/>
      <c r="C15" s="857"/>
      <c r="D15" s="69"/>
      <c r="E15" s="402" t="s">
        <v>87</v>
      </c>
      <c r="F15" s="403" t="s">
        <v>32</v>
      </c>
      <c r="G15" s="403" t="s">
        <v>33</v>
      </c>
      <c r="H15" s="403" t="s">
        <v>34</v>
      </c>
      <c r="I15" s="403" t="s">
        <v>35</v>
      </c>
      <c r="J15" s="404" t="s">
        <v>36</v>
      </c>
      <c r="K15" s="69"/>
      <c r="L15" s="645"/>
      <c r="M15" s="646"/>
      <c r="N15" s="647"/>
      <c r="O15" s="646"/>
      <c r="P15" s="99"/>
      <c r="Q15" s="101"/>
      <c r="R15" s="102"/>
      <c r="S15" s="81"/>
      <c r="T15" s="81"/>
      <c r="U15" s="81"/>
      <c r="V15" s="81"/>
      <c r="W15" s="81"/>
      <c r="X15" s="6"/>
      <c r="Y15" s="6"/>
    </row>
    <row r="16" spans="1:25" ht="15" customHeight="1" x14ac:dyDescent="0.25">
      <c r="A16" s="852" t="s">
        <v>865</v>
      </c>
      <c r="B16" s="853"/>
      <c r="C16" s="854"/>
      <c r="D16" s="69"/>
      <c r="E16" s="648" t="str" cm="1">
        <f t="array" ref="E16">_xlfn._xlws.FILTER(SpaceHelper!B4:G300,SpaceHelper!C4:C300&gt;0,"")</f>
        <v/>
      </c>
      <c r="F16" s="649"/>
      <c r="G16" s="650"/>
      <c r="H16" s="651"/>
      <c r="I16" s="652"/>
      <c r="J16" s="652"/>
      <c r="K16" s="89"/>
      <c r="L16" s="645"/>
      <c r="M16" s="646"/>
      <c r="N16" s="647"/>
      <c r="O16" s="646"/>
      <c r="P16" s="99"/>
      <c r="Q16" s="69"/>
      <c r="R16" s="81"/>
      <c r="S16" s="81"/>
      <c r="T16" s="81"/>
      <c r="U16" s="81"/>
      <c r="V16" s="81"/>
      <c r="W16" s="81"/>
      <c r="X16" s="6"/>
      <c r="Y16" s="6"/>
    </row>
    <row r="17" spans="1:25" ht="15" customHeight="1" x14ac:dyDescent="0.25">
      <c r="A17" s="855"/>
      <c r="B17" s="856"/>
      <c r="C17" s="857"/>
      <c r="D17" s="69"/>
      <c r="E17" s="646"/>
      <c r="F17" s="646"/>
      <c r="G17" s="653"/>
      <c r="H17" s="653"/>
      <c r="I17" s="653"/>
      <c r="J17" s="653"/>
      <c r="K17" s="69"/>
      <c r="L17" s="645"/>
      <c r="M17" s="646"/>
      <c r="N17" s="647"/>
      <c r="O17" s="646"/>
      <c r="P17" s="99"/>
      <c r="Q17" s="69"/>
      <c r="R17" s="102"/>
      <c r="S17" s="81"/>
      <c r="T17" s="81"/>
      <c r="U17" s="81"/>
      <c r="V17" s="81"/>
      <c r="W17" s="81"/>
      <c r="X17" s="6"/>
      <c r="Y17" s="6"/>
    </row>
    <row r="18" spans="1:25" ht="15" customHeight="1" x14ac:dyDescent="0.25">
      <c r="A18" s="852" t="s">
        <v>146</v>
      </c>
      <c r="B18" s="853"/>
      <c r="C18" s="854"/>
      <c r="D18" s="69"/>
      <c r="E18" s="646"/>
      <c r="F18" s="646"/>
      <c r="G18" s="653"/>
      <c r="H18" s="653"/>
      <c r="I18" s="653"/>
      <c r="J18" s="653"/>
      <c r="K18" s="69"/>
      <c r="L18" s="645"/>
      <c r="M18" s="646"/>
      <c r="N18" s="647"/>
      <c r="O18" s="646"/>
      <c r="P18" s="99"/>
      <c r="Q18" s="69"/>
      <c r="R18" s="102"/>
      <c r="S18" s="81"/>
      <c r="T18" s="81"/>
      <c r="U18" s="81"/>
      <c r="V18" s="81"/>
      <c r="W18" s="81"/>
      <c r="X18" s="6"/>
      <c r="Y18" s="6"/>
    </row>
    <row r="19" spans="1:25" ht="15" customHeight="1" x14ac:dyDescent="0.25">
      <c r="A19" s="855"/>
      <c r="B19" s="856"/>
      <c r="C19" s="857"/>
      <c r="D19" s="69"/>
      <c r="E19" s="646"/>
      <c r="F19" s="646"/>
      <c r="G19" s="653"/>
      <c r="H19" s="653"/>
      <c r="I19" s="653"/>
      <c r="J19" s="653"/>
      <c r="K19" s="69"/>
      <c r="L19" s="645"/>
      <c r="M19" s="646"/>
      <c r="N19" s="647"/>
      <c r="O19" s="646"/>
      <c r="P19" s="99"/>
      <c r="Q19" s="69"/>
      <c r="R19" s="102"/>
      <c r="S19" s="81"/>
      <c r="T19" s="81"/>
      <c r="U19" s="81"/>
      <c r="V19" s="81"/>
      <c r="W19" s="81"/>
      <c r="X19" s="6"/>
      <c r="Y19" s="6"/>
    </row>
    <row r="20" spans="1:25" ht="15" customHeight="1" x14ac:dyDescent="0.25">
      <c r="A20" s="852" t="s">
        <v>633</v>
      </c>
      <c r="B20" s="853"/>
      <c r="C20" s="854"/>
      <c r="D20" s="69"/>
      <c r="E20" s="646"/>
      <c r="F20" s="646"/>
      <c r="G20" s="653"/>
      <c r="H20" s="653"/>
      <c r="I20" s="653"/>
      <c r="J20" s="653"/>
      <c r="K20" s="69"/>
      <c r="L20" s="645"/>
      <c r="M20" s="646"/>
      <c r="N20" s="647"/>
      <c r="O20" s="646"/>
      <c r="P20" s="99"/>
      <c r="Q20" s="69"/>
      <c r="R20" s="102"/>
      <c r="S20" s="81"/>
      <c r="T20" s="81"/>
      <c r="U20" s="81"/>
      <c r="V20" s="81"/>
      <c r="W20" s="81"/>
      <c r="X20" s="6"/>
      <c r="Y20" s="6"/>
    </row>
    <row r="21" spans="1:25" ht="15" customHeight="1" x14ac:dyDescent="0.25">
      <c r="A21" s="855"/>
      <c r="B21" s="856"/>
      <c r="C21" s="857"/>
      <c r="D21" s="69"/>
      <c r="E21" s="646"/>
      <c r="F21" s="646"/>
      <c r="G21" s="653"/>
      <c r="H21" s="653"/>
      <c r="I21" s="653"/>
      <c r="J21" s="653"/>
      <c r="K21" s="69"/>
      <c r="L21" s="645"/>
      <c r="M21" s="646"/>
      <c r="N21" s="647"/>
      <c r="O21" s="646"/>
      <c r="P21" s="99"/>
      <c r="Q21" s="69"/>
      <c r="R21" s="102"/>
      <c r="S21" s="81"/>
      <c r="T21" s="81"/>
      <c r="U21" s="81"/>
      <c r="V21" s="81"/>
      <c r="W21" s="81"/>
      <c r="X21" s="6"/>
      <c r="Y21" s="6"/>
    </row>
    <row r="22" spans="1:25" ht="15" customHeight="1" x14ac:dyDescent="0.25">
      <c r="A22" s="877" t="s">
        <v>901</v>
      </c>
      <c r="B22" s="878"/>
      <c r="C22" s="879"/>
      <c r="D22" s="69"/>
      <c r="E22" s="646"/>
      <c r="F22" s="646"/>
      <c r="G22" s="653"/>
      <c r="H22" s="653"/>
      <c r="I22" s="653"/>
      <c r="J22" s="653"/>
      <c r="K22" s="69"/>
      <c r="L22" s="645"/>
      <c r="M22" s="646"/>
      <c r="N22" s="647"/>
      <c r="O22" s="646"/>
      <c r="P22" s="69"/>
      <c r="Q22" s="69"/>
      <c r="R22" s="69"/>
      <c r="S22" s="69"/>
      <c r="T22" s="69"/>
      <c r="U22" s="69"/>
      <c r="V22" s="69"/>
      <c r="W22" s="69"/>
    </row>
    <row r="23" spans="1:25" ht="15" customHeight="1" x14ac:dyDescent="0.25">
      <c r="A23" s="880"/>
      <c r="B23" s="881"/>
      <c r="C23" s="882"/>
      <c r="D23" s="69"/>
      <c r="E23" s="646"/>
      <c r="F23" s="646"/>
      <c r="G23" s="653"/>
      <c r="H23" s="653"/>
      <c r="I23" s="653"/>
      <c r="J23" s="653"/>
      <c r="K23" s="69"/>
      <c r="L23" s="645"/>
      <c r="M23" s="646"/>
      <c r="N23" s="647"/>
      <c r="O23" s="646"/>
      <c r="P23" s="69"/>
      <c r="Q23" s="69"/>
      <c r="R23" s="69"/>
      <c r="S23" s="69"/>
      <c r="T23" s="69"/>
      <c r="U23" s="69"/>
      <c r="V23" s="69"/>
      <c r="W23" s="69"/>
    </row>
    <row r="24" spans="1:25" ht="15" customHeight="1" x14ac:dyDescent="0.25">
      <c r="A24" s="852" t="s">
        <v>666</v>
      </c>
      <c r="B24" s="853"/>
      <c r="C24" s="854"/>
      <c r="D24" s="69"/>
      <c r="E24" s="646"/>
      <c r="F24" s="646"/>
      <c r="G24" s="653"/>
      <c r="H24" s="653"/>
      <c r="I24" s="653"/>
      <c r="J24" s="653"/>
      <c r="K24" s="69"/>
      <c r="L24" s="645"/>
      <c r="M24" s="646"/>
      <c r="N24" s="647"/>
      <c r="O24" s="646"/>
      <c r="P24" s="69"/>
      <c r="Q24" s="69"/>
      <c r="R24" s="69"/>
      <c r="S24" s="69"/>
      <c r="T24" s="69"/>
      <c r="U24" s="69"/>
      <c r="V24" s="69"/>
      <c r="W24" s="69"/>
    </row>
    <row r="25" spans="1:25" ht="15" customHeight="1" x14ac:dyDescent="0.25">
      <c r="A25" s="855"/>
      <c r="B25" s="856"/>
      <c r="C25" s="857"/>
      <c r="D25" s="69"/>
      <c r="E25" s="646"/>
      <c r="F25" s="646"/>
      <c r="G25" s="653"/>
      <c r="H25" s="653"/>
      <c r="I25" s="653"/>
      <c r="J25" s="653"/>
      <c r="K25" s="69"/>
      <c r="L25" s="645"/>
      <c r="M25" s="646"/>
      <c r="N25" s="647"/>
      <c r="O25" s="646"/>
      <c r="P25" s="69"/>
      <c r="Q25" s="69"/>
      <c r="R25" s="69"/>
      <c r="S25" s="69"/>
      <c r="T25" s="69"/>
      <c r="U25" s="69"/>
      <c r="V25" s="69"/>
      <c r="W25" s="69"/>
    </row>
    <row r="26" spans="1:25" ht="15" customHeight="1" x14ac:dyDescent="0.25">
      <c r="A26" s="852" t="s">
        <v>667</v>
      </c>
      <c r="B26" s="853"/>
      <c r="C26" s="854"/>
      <c r="D26" s="69"/>
      <c r="E26" s="646"/>
      <c r="F26" s="646"/>
      <c r="G26" s="653"/>
      <c r="H26" s="653"/>
      <c r="I26" s="653"/>
      <c r="J26" s="653"/>
      <c r="K26" s="69"/>
      <c r="L26" s="645"/>
      <c r="M26" s="646"/>
      <c r="N26" s="647"/>
      <c r="O26" s="646"/>
      <c r="P26" s="69"/>
      <c r="Q26" s="69"/>
      <c r="R26" s="69"/>
      <c r="S26" s="69"/>
      <c r="T26" s="69"/>
      <c r="U26" s="69"/>
      <c r="V26" s="69"/>
      <c r="W26" s="69"/>
    </row>
    <row r="27" spans="1:25" ht="15" customHeight="1" x14ac:dyDescent="0.25">
      <c r="A27" s="855"/>
      <c r="B27" s="856"/>
      <c r="C27" s="857"/>
      <c r="D27" s="69"/>
      <c r="E27" s="646"/>
      <c r="F27" s="646"/>
      <c r="G27" s="653"/>
      <c r="H27" s="653"/>
      <c r="I27" s="653"/>
      <c r="J27" s="653"/>
      <c r="K27" s="69"/>
      <c r="L27" s="645"/>
      <c r="M27" s="646"/>
      <c r="N27" s="647"/>
      <c r="O27" s="646"/>
      <c r="P27" s="69"/>
      <c r="Q27" s="69"/>
      <c r="R27" s="69"/>
      <c r="S27" s="69"/>
      <c r="T27" s="69"/>
      <c r="U27" s="69"/>
      <c r="V27" s="69"/>
      <c r="W27" s="69"/>
    </row>
    <row r="28" spans="1:25" ht="15" customHeight="1" x14ac:dyDescent="0.25">
      <c r="A28" s="852" t="s">
        <v>668</v>
      </c>
      <c r="B28" s="853"/>
      <c r="C28" s="854"/>
      <c r="D28" s="69"/>
      <c r="E28" s="646"/>
      <c r="F28" s="646"/>
      <c r="G28" s="653"/>
      <c r="H28" s="653"/>
      <c r="I28" s="653"/>
      <c r="J28" s="653"/>
      <c r="K28" s="69"/>
      <c r="L28" s="645"/>
      <c r="M28" s="646"/>
      <c r="N28" s="647"/>
      <c r="O28" s="646"/>
      <c r="P28" s="69"/>
      <c r="Q28" s="69"/>
      <c r="R28" s="69"/>
      <c r="S28" s="69"/>
      <c r="T28" s="69"/>
      <c r="U28" s="69"/>
      <c r="V28" s="69"/>
      <c r="W28" s="69"/>
    </row>
    <row r="29" spans="1:25" ht="15" customHeight="1" x14ac:dyDescent="0.25">
      <c r="A29" s="855"/>
      <c r="B29" s="856"/>
      <c r="C29" s="857"/>
      <c r="D29" s="69"/>
      <c r="E29" s="646"/>
      <c r="F29" s="646"/>
      <c r="G29" s="653"/>
      <c r="H29" s="653"/>
      <c r="I29" s="653"/>
      <c r="J29" s="653"/>
      <c r="K29" s="69"/>
      <c r="L29" s="645"/>
      <c r="M29" s="646"/>
      <c r="N29" s="647"/>
      <c r="O29" s="646"/>
      <c r="P29" s="69"/>
      <c r="Q29" s="69"/>
      <c r="R29" s="69"/>
      <c r="S29" s="69"/>
      <c r="T29" s="69"/>
      <c r="U29" s="69"/>
      <c r="V29" s="69"/>
      <c r="W29" s="69"/>
    </row>
    <row r="30" spans="1:25" ht="15" customHeight="1" x14ac:dyDescent="0.25">
      <c r="A30" s="852" t="s">
        <v>669</v>
      </c>
      <c r="B30" s="853"/>
      <c r="C30" s="854"/>
      <c r="D30" s="69"/>
      <c r="E30" s="646"/>
      <c r="F30" s="646"/>
      <c r="G30" s="653"/>
      <c r="H30" s="653"/>
      <c r="I30" s="653"/>
      <c r="J30" s="653"/>
      <c r="K30" s="69"/>
      <c r="L30" s="645"/>
      <c r="M30" s="646"/>
      <c r="N30" s="647"/>
      <c r="O30" s="646"/>
      <c r="P30" s="69"/>
      <c r="Q30" s="69"/>
      <c r="R30" s="69"/>
      <c r="S30" s="69"/>
      <c r="T30" s="69"/>
      <c r="U30" s="69"/>
      <c r="V30" s="69"/>
      <c r="W30" s="69"/>
    </row>
    <row r="31" spans="1:25" ht="15" customHeight="1" x14ac:dyDescent="0.25">
      <c r="A31" s="855"/>
      <c r="B31" s="856"/>
      <c r="C31" s="857"/>
      <c r="D31" s="69"/>
      <c r="E31" s="646"/>
      <c r="F31" s="646"/>
      <c r="G31" s="653"/>
      <c r="H31" s="653"/>
      <c r="I31" s="653"/>
      <c r="J31" s="653"/>
      <c r="K31" s="69"/>
      <c r="L31" s="645"/>
      <c r="M31" s="646"/>
      <c r="N31" s="655"/>
      <c r="O31" s="646"/>
      <c r="P31" s="69"/>
      <c r="Q31" s="69"/>
      <c r="R31" s="69"/>
      <c r="S31" s="69"/>
      <c r="T31" s="69"/>
      <c r="U31" s="69"/>
      <c r="V31" s="69"/>
      <c r="W31" s="69"/>
    </row>
    <row r="32" spans="1:25" ht="15" customHeight="1" x14ac:dyDescent="0.25">
      <c r="A32" s="845" t="s">
        <v>862</v>
      </c>
      <c r="B32" s="846"/>
      <c r="C32" s="847"/>
      <c r="D32" s="69"/>
      <c r="E32" s="646"/>
      <c r="F32" s="646"/>
      <c r="G32" s="653"/>
      <c r="H32" s="653"/>
      <c r="I32" s="653"/>
      <c r="J32" s="653"/>
      <c r="K32" s="69"/>
      <c r="L32" s="645"/>
      <c r="M32" s="646"/>
      <c r="N32" s="655"/>
      <c r="O32" s="646"/>
      <c r="P32" s="69"/>
      <c r="Q32" s="69"/>
      <c r="R32" s="69"/>
      <c r="S32" s="69"/>
      <c r="T32" s="69"/>
      <c r="U32" s="69"/>
      <c r="V32" s="69"/>
      <c r="W32" s="69"/>
    </row>
    <row r="33" spans="1:23" ht="15" customHeight="1" x14ac:dyDescent="0.25">
      <c r="A33" s="848"/>
      <c r="B33" s="849"/>
      <c r="C33" s="850"/>
      <c r="D33" s="69"/>
      <c r="E33" s="646"/>
      <c r="F33" s="646"/>
      <c r="G33" s="653"/>
      <c r="H33" s="653"/>
      <c r="I33" s="653"/>
      <c r="J33" s="653"/>
      <c r="K33" s="69"/>
      <c r="L33" s="645"/>
      <c r="M33" s="646"/>
      <c r="N33" s="655"/>
      <c r="O33" s="646"/>
      <c r="P33" s="69"/>
      <c r="Q33" s="69"/>
      <c r="R33" s="69"/>
      <c r="S33" s="69"/>
      <c r="T33" s="69"/>
      <c r="U33" s="69"/>
      <c r="V33" s="69"/>
      <c r="W33" s="69"/>
    </row>
    <row r="34" spans="1:23" ht="15" customHeight="1" x14ac:dyDescent="0.25">
      <c r="A34" s="852" t="s">
        <v>12</v>
      </c>
      <c r="B34" s="853"/>
      <c r="C34" s="854"/>
      <c r="D34" s="69"/>
      <c r="E34" s="646"/>
      <c r="F34" s="646"/>
      <c r="G34" s="653"/>
      <c r="H34" s="653"/>
      <c r="I34" s="653"/>
      <c r="J34" s="653"/>
      <c r="K34" s="69"/>
      <c r="L34" s="645"/>
      <c r="M34" s="646"/>
      <c r="N34" s="655"/>
      <c r="O34" s="646"/>
      <c r="P34" s="99"/>
      <c r="Q34" s="69"/>
      <c r="R34" s="99"/>
      <c r="S34" s="69"/>
      <c r="T34" s="69"/>
      <c r="U34" s="69"/>
      <c r="V34" s="69"/>
      <c r="W34" s="69"/>
    </row>
    <row r="35" spans="1:23" ht="15" customHeight="1" x14ac:dyDescent="0.25">
      <c r="A35" s="855"/>
      <c r="B35" s="856"/>
      <c r="C35" s="857"/>
      <c r="D35" s="69"/>
      <c r="E35" s="646"/>
      <c r="F35" s="646"/>
      <c r="G35" s="653"/>
      <c r="H35" s="653"/>
      <c r="I35" s="653"/>
      <c r="J35" s="653"/>
      <c r="K35" s="69"/>
      <c r="L35" s="645"/>
      <c r="M35" s="646"/>
      <c r="N35" s="655"/>
      <c r="O35" s="646"/>
      <c r="P35" s="99"/>
      <c r="Q35" s="69"/>
      <c r="R35" s="99"/>
      <c r="S35" s="69"/>
      <c r="T35" s="69"/>
      <c r="U35" s="69"/>
      <c r="V35" s="69"/>
      <c r="W35" s="69"/>
    </row>
    <row r="36" spans="1:23" ht="15" customHeight="1" x14ac:dyDescent="0.25">
      <c r="A36" s="943" t="s">
        <v>15</v>
      </c>
      <c r="B36" s="944"/>
      <c r="C36" s="945"/>
      <c r="D36" s="69"/>
      <c r="E36" s="646"/>
      <c r="F36" s="646"/>
      <c r="G36" s="653"/>
      <c r="H36" s="653"/>
      <c r="I36" s="653"/>
      <c r="J36" s="653"/>
      <c r="K36" s="69"/>
      <c r="L36" s="645"/>
      <c r="M36" s="646"/>
      <c r="N36" s="655"/>
      <c r="O36" s="646"/>
      <c r="P36" s="99"/>
      <c r="Q36" s="69"/>
      <c r="R36" s="99"/>
      <c r="S36" s="69"/>
      <c r="T36" s="69"/>
      <c r="U36" s="69"/>
      <c r="V36" s="69"/>
      <c r="W36" s="69"/>
    </row>
    <row r="37" spans="1:23" ht="15" customHeight="1" x14ac:dyDescent="0.25">
      <c r="A37" s="946"/>
      <c r="B37" s="947"/>
      <c r="C37" s="948"/>
      <c r="D37" s="69"/>
      <c r="E37" s="646"/>
      <c r="F37" s="646"/>
      <c r="G37" s="653"/>
      <c r="H37" s="653"/>
      <c r="I37" s="653"/>
      <c r="J37" s="653"/>
      <c r="K37" s="69"/>
      <c r="L37" s="645"/>
      <c r="M37" s="646"/>
      <c r="N37" s="655"/>
      <c r="O37" s="646"/>
      <c r="P37" s="69"/>
      <c r="Q37" s="69"/>
      <c r="R37" s="99"/>
      <c r="S37" s="69"/>
      <c r="T37" s="69"/>
      <c r="U37" s="69"/>
      <c r="V37" s="69"/>
      <c r="W37" s="69"/>
    </row>
    <row r="38" spans="1:23" ht="15" customHeight="1" x14ac:dyDescent="0.25">
      <c r="A38" s="852" t="s">
        <v>17</v>
      </c>
      <c r="B38" s="853"/>
      <c r="C38" s="854"/>
      <c r="D38" s="69"/>
      <c r="E38" s="646"/>
      <c r="F38" s="646"/>
      <c r="G38" s="653"/>
      <c r="H38" s="653"/>
      <c r="I38" s="653"/>
      <c r="J38" s="653"/>
      <c r="K38" s="69"/>
      <c r="L38" s="645"/>
      <c r="M38" s="646"/>
      <c r="N38" s="655"/>
      <c r="O38" s="646"/>
      <c r="P38" s="69"/>
      <c r="Q38" s="69"/>
      <c r="R38" s="99"/>
      <c r="S38" s="69"/>
      <c r="T38" s="69"/>
      <c r="U38" s="69"/>
      <c r="V38" s="69"/>
      <c r="W38" s="69"/>
    </row>
    <row r="39" spans="1:23" ht="15" customHeight="1" x14ac:dyDescent="0.25">
      <c r="A39" s="855"/>
      <c r="B39" s="856"/>
      <c r="C39" s="857"/>
      <c r="D39" s="69"/>
      <c r="E39" s="646"/>
      <c r="F39" s="646"/>
      <c r="G39" s="653"/>
      <c r="H39" s="653"/>
      <c r="I39" s="653"/>
      <c r="J39" s="653"/>
      <c r="K39" s="69"/>
      <c r="L39" s="645"/>
      <c r="M39" s="646"/>
      <c r="N39" s="655"/>
      <c r="O39" s="646"/>
      <c r="P39" s="69"/>
      <c r="Q39" s="69"/>
      <c r="R39" s="99"/>
      <c r="S39" s="69"/>
      <c r="T39" s="69"/>
      <c r="U39" s="69"/>
      <c r="V39" s="69"/>
      <c r="W39" s="69"/>
    </row>
    <row r="40" spans="1:23" ht="15" customHeight="1" x14ac:dyDescent="0.25">
      <c r="A40" s="77"/>
      <c r="B40" s="77"/>
      <c r="C40" s="77"/>
      <c r="D40" s="69"/>
      <c r="E40" s="646"/>
      <c r="F40" s="646"/>
      <c r="G40" s="653"/>
      <c r="H40" s="653"/>
      <c r="I40" s="653"/>
      <c r="J40" s="653"/>
      <c r="K40" s="69"/>
      <c r="L40" s="645"/>
      <c r="M40" s="646"/>
      <c r="N40" s="655"/>
      <c r="O40" s="646"/>
      <c r="P40" s="69"/>
      <c r="Q40" s="69"/>
      <c r="R40" s="99"/>
      <c r="S40" s="69"/>
      <c r="T40" s="69"/>
      <c r="U40" s="69"/>
      <c r="V40" s="69"/>
      <c r="W40" s="69"/>
    </row>
    <row r="41" spans="1:23" ht="15" customHeight="1" x14ac:dyDescent="0.25">
      <c r="A41" s="78"/>
      <c r="B41" s="78"/>
      <c r="C41" s="78"/>
      <c r="D41" s="69"/>
      <c r="E41" s="646"/>
      <c r="F41" s="646"/>
      <c r="G41" s="653"/>
      <c r="H41" s="653"/>
      <c r="I41" s="653"/>
      <c r="J41" s="653"/>
      <c r="K41" s="69"/>
      <c r="L41" s="645"/>
      <c r="M41" s="646"/>
      <c r="N41" s="655"/>
      <c r="O41" s="646"/>
      <c r="P41" s="69"/>
      <c r="Q41" s="69"/>
      <c r="R41" s="69"/>
      <c r="S41" s="69"/>
      <c r="T41" s="69"/>
      <c r="U41" s="69"/>
      <c r="V41" s="69"/>
      <c r="W41" s="69"/>
    </row>
    <row r="42" spans="1:23" ht="15" customHeight="1" x14ac:dyDescent="0.25">
      <c r="A42" s="858" t="s">
        <v>22</v>
      </c>
      <c r="B42" s="858"/>
      <c r="C42" s="858"/>
      <c r="D42" s="69"/>
      <c r="E42" s="646"/>
      <c r="F42" s="646"/>
      <c r="G42" s="653"/>
      <c r="H42" s="653"/>
      <c r="I42" s="653"/>
      <c r="J42" s="653"/>
      <c r="K42" s="69"/>
      <c r="L42" s="645"/>
      <c r="M42" s="646"/>
      <c r="N42" s="655"/>
      <c r="O42" s="646"/>
      <c r="P42" s="69"/>
      <c r="Q42" s="69"/>
      <c r="R42" s="99"/>
      <c r="S42" s="69"/>
      <c r="T42" s="69"/>
      <c r="U42" s="69"/>
      <c r="V42" s="69"/>
      <c r="W42" s="69"/>
    </row>
    <row r="43" spans="1:23" ht="15" customHeight="1" x14ac:dyDescent="0.25">
      <c r="A43" s="114" t="s">
        <v>80</v>
      </c>
      <c r="B43" s="72"/>
      <c r="C43" s="72"/>
      <c r="D43" s="69"/>
      <c r="E43" s="646"/>
      <c r="F43" s="646"/>
      <c r="G43" s="653"/>
      <c r="H43" s="653"/>
      <c r="I43" s="653"/>
      <c r="J43" s="653"/>
      <c r="K43" s="69"/>
      <c r="L43" s="645"/>
      <c r="M43" s="646"/>
      <c r="N43" s="655"/>
      <c r="O43" s="646"/>
      <c r="P43" s="69"/>
      <c r="Q43" s="69"/>
      <c r="R43" s="99"/>
      <c r="S43" s="69"/>
      <c r="T43" s="69"/>
      <c r="U43" s="69"/>
      <c r="V43" s="69"/>
      <c r="W43" s="69"/>
    </row>
    <row r="44" spans="1:23" ht="15" customHeight="1" x14ac:dyDescent="0.25">
      <c r="A44" s="114" t="s">
        <v>24</v>
      </c>
      <c r="B44" s="72"/>
      <c r="C44" s="72"/>
      <c r="D44" s="69"/>
      <c r="E44" s="646"/>
      <c r="F44" s="646"/>
      <c r="G44" s="653"/>
      <c r="H44" s="653"/>
      <c r="I44" s="653"/>
      <c r="J44" s="653"/>
      <c r="K44" s="69"/>
      <c r="L44" s="645"/>
      <c r="M44" s="646"/>
      <c r="N44" s="647"/>
      <c r="O44" s="646"/>
      <c r="P44" s="69"/>
      <c r="Q44" s="69"/>
      <c r="R44" s="99"/>
      <c r="S44" s="69"/>
      <c r="T44" s="69"/>
      <c r="U44" s="69"/>
      <c r="V44" s="69"/>
      <c r="W44" s="69"/>
    </row>
    <row r="45" spans="1:23" ht="15" customHeight="1" x14ac:dyDescent="0.25">
      <c r="A45" s="116" t="s">
        <v>25</v>
      </c>
      <c r="B45" s="72"/>
      <c r="C45" s="72"/>
      <c r="D45" s="69"/>
      <c r="E45" s="646"/>
      <c r="F45" s="646"/>
      <c r="G45" s="653"/>
      <c r="H45" s="653"/>
      <c r="I45" s="653"/>
      <c r="J45" s="653"/>
      <c r="K45" s="69"/>
      <c r="L45" s="645"/>
      <c r="M45" s="646"/>
      <c r="N45" s="647"/>
      <c r="O45" s="646"/>
      <c r="P45" s="69"/>
      <c r="Q45" s="69"/>
      <c r="R45" s="99"/>
      <c r="S45" s="69"/>
      <c r="T45" s="69"/>
      <c r="U45" s="69"/>
      <c r="V45" s="69"/>
      <c r="W45" s="69"/>
    </row>
    <row r="46" spans="1:23" ht="15" customHeight="1" x14ac:dyDescent="0.25">
      <c r="A46" s="73" t="s">
        <v>26</v>
      </c>
      <c r="B46" s="72"/>
      <c r="C46" s="72"/>
      <c r="D46" s="69"/>
      <c r="E46" s="646"/>
      <c r="F46" s="646"/>
      <c r="G46" s="653"/>
      <c r="H46" s="653"/>
      <c r="I46" s="653"/>
      <c r="J46" s="653"/>
      <c r="K46" s="69"/>
      <c r="L46" s="645"/>
      <c r="M46" s="646"/>
      <c r="N46" s="647"/>
      <c r="O46" s="646"/>
      <c r="P46" s="69"/>
      <c r="Q46" s="69"/>
      <c r="R46" s="99"/>
      <c r="S46" s="69"/>
      <c r="T46" s="69"/>
      <c r="U46" s="69"/>
      <c r="V46" s="69"/>
      <c r="W46" s="69"/>
    </row>
    <row r="47" spans="1:23" ht="15" customHeight="1" x14ac:dyDescent="0.25">
      <c r="A47" s="73" t="s">
        <v>27</v>
      </c>
      <c r="B47" s="72"/>
      <c r="C47" s="72"/>
      <c r="D47" s="69"/>
      <c r="E47" s="646"/>
      <c r="F47" s="646"/>
      <c r="G47" s="653"/>
      <c r="H47" s="653"/>
      <c r="I47" s="653"/>
      <c r="J47" s="653"/>
      <c r="K47" s="69"/>
      <c r="L47" s="645"/>
      <c r="M47" s="646"/>
      <c r="N47" s="647"/>
      <c r="O47" s="646"/>
      <c r="P47" s="69"/>
      <c r="Q47" s="69"/>
      <c r="R47" s="99"/>
      <c r="S47" s="69"/>
      <c r="T47" s="69"/>
      <c r="U47" s="69"/>
      <c r="V47" s="69"/>
      <c r="W47" s="69"/>
    </row>
    <row r="48" spans="1:23" ht="15" customHeight="1" x14ac:dyDescent="0.25">
      <c r="A48" s="73" t="s">
        <v>28</v>
      </c>
      <c r="B48" s="72"/>
      <c r="C48" s="72"/>
      <c r="D48" s="69"/>
      <c r="E48" s="646"/>
      <c r="F48" s="646"/>
      <c r="G48" s="653"/>
      <c r="H48" s="653"/>
      <c r="I48" s="653"/>
      <c r="J48" s="653"/>
      <c r="K48" s="69"/>
      <c r="L48" s="645"/>
      <c r="M48" s="646"/>
      <c r="N48" s="647"/>
      <c r="O48" s="646"/>
      <c r="P48" s="69"/>
      <c r="Q48" s="69"/>
      <c r="R48" s="99"/>
      <c r="S48" s="69"/>
      <c r="T48" s="69"/>
      <c r="U48" s="69"/>
      <c r="V48" s="69"/>
      <c r="W48" s="69"/>
    </row>
    <row r="49" spans="1:23" ht="15" customHeight="1" x14ac:dyDescent="0.25">
      <c r="A49" s="79"/>
      <c r="B49" s="72"/>
      <c r="C49" s="72"/>
      <c r="D49" s="69"/>
      <c r="E49" s="646"/>
      <c r="F49" s="646"/>
      <c r="G49" s="653"/>
      <c r="H49" s="653"/>
      <c r="I49" s="653"/>
      <c r="J49" s="653"/>
      <c r="K49" s="69"/>
      <c r="L49" s="645"/>
      <c r="M49" s="646"/>
      <c r="N49" s="647"/>
      <c r="O49" s="646"/>
      <c r="P49" s="69"/>
      <c r="Q49" s="69"/>
      <c r="R49" s="99"/>
      <c r="S49" s="69"/>
      <c r="T49" s="69"/>
      <c r="U49" s="69"/>
      <c r="V49" s="69"/>
      <c r="W49" s="69"/>
    </row>
    <row r="50" spans="1:23" ht="15" customHeight="1" x14ac:dyDescent="0.25">
      <c r="A50" s="859" t="s">
        <v>810</v>
      </c>
      <c r="B50" s="859"/>
      <c r="C50" s="859"/>
      <c r="D50" s="69"/>
      <c r="E50" s="646"/>
      <c r="F50" s="646"/>
      <c r="G50" s="653"/>
      <c r="H50" s="653"/>
      <c r="I50" s="653"/>
      <c r="J50" s="653"/>
      <c r="K50" s="69"/>
      <c r="L50" s="645"/>
      <c r="M50" s="646"/>
      <c r="N50" s="647"/>
      <c r="O50" s="646"/>
      <c r="P50" s="69"/>
      <c r="Q50" s="69"/>
      <c r="R50" s="69"/>
      <c r="S50" s="69"/>
      <c r="T50" s="69"/>
      <c r="U50" s="69"/>
      <c r="V50" s="69"/>
      <c r="W50" s="69"/>
    </row>
    <row r="51" spans="1:23" ht="15" customHeight="1" x14ac:dyDescent="0.25">
      <c r="A51" s="859"/>
      <c r="B51" s="859"/>
      <c r="C51" s="859"/>
      <c r="D51" s="69"/>
      <c r="E51" s="646"/>
      <c r="F51" s="646"/>
      <c r="G51" s="653"/>
      <c r="H51" s="653"/>
      <c r="I51" s="653"/>
      <c r="J51" s="653"/>
      <c r="K51" s="69"/>
      <c r="L51" s="645"/>
      <c r="M51" s="646"/>
      <c r="N51" s="647"/>
      <c r="O51" s="646"/>
      <c r="P51" s="99"/>
      <c r="Q51" s="69"/>
      <c r="R51" s="99"/>
      <c r="S51" s="69"/>
      <c r="T51" s="69"/>
      <c r="U51" s="69"/>
      <c r="V51" s="69"/>
      <c r="W51" s="69"/>
    </row>
    <row r="52" spans="1:23" ht="15" customHeight="1" x14ac:dyDescent="0.25">
      <c r="A52" s="851" t="s">
        <v>29</v>
      </c>
      <c r="B52" s="851"/>
      <c r="C52" s="851"/>
      <c r="D52" s="69"/>
      <c r="E52" s="646"/>
      <c r="F52" s="646"/>
      <c r="G52" s="653"/>
      <c r="H52" s="653"/>
      <c r="I52" s="653"/>
      <c r="J52" s="653"/>
      <c r="K52" s="69"/>
      <c r="L52" s="645"/>
      <c r="M52" s="646"/>
      <c r="N52" s="647"/>
      <c r="O52" s="646"/>
      <c r="P52" s="99"/>
      <c r="Q52" s="69"/>
      <c r="R52" s="99"/>
      <c r="S52" s="69"/>
      <c r="T52" s="69"/>
      <c r="U52" s="69"/>
      <c r="V52" s="69"/>
      <c r="W52" s="69"/>
    </row>
    <row r="53" spans="1:23" ht="15" customHeight="1" x14ac:dyDescent="0.25">
      <c r="A53" s="851"/>
      <c r="B53" s="851"/>
      <c r="C53" s="851"/>
      <c r="D53" s="69"/>
      <c r="E53" s="646"/>
      <c r="F53" s="646"/>
      <c r="G53" s="653"/>
      <c r="H53" s="653"/>
      <c r="I53" s="653"/>
      <c r="J53" s="653"/>
      <c r="K53" s="69"/>
      <c r="L53" s="645"/>
      <c r="M53" s="646"/>
      <c r="N53" s="647"/>
      <c r="O53" s="646"/>
      <c r="P53" s="99"/>
      <c r="Q53" s="69"/>
      <c r="R53" s="99"/>
      <c r="S53" s="69"/>
      <c r="T53" s="69"/>
      <c r="U53" s="69"/>
      <c r="V53" s="69"/>
      <c r="W53" s="69"/>
    </row>
    <row r="54" spans="1:23" ht="15" customHeight="1" x14ac:dyDescent="0.25">
      <c r="A54" s="78"/>
      <c r="B54" s="78"/>
      <c r="C54" s="78"/>
      <c r="D54" s="69"/>
      <c r="E54" s="646"/>
      <c r="F54" s="646"/>
      <c r="G54" s="653"/>
      <c r="H54" s="653"/>
      <c r="I54" s="653"/>
      <c r="J54" s="653"/>
      <c r="K54" s="69"/>
      <c r="L54" s="645"/>
      <c r="M54" s="646"/>
      <c r="N54" s="647"/>
      <c r="O54" s="646"/>
      <c r="P54" s="99"/>
      <c r="Q54" s="69"/>
      <c r="R54" s="99"/>
      <c r="S54" s="69"/>
      <c r="T54" s="69"/>
      <c r="U54" s="69"/>
      <c r="V54" s="69"/>
      <c r="W54" s="69"/>
    </row>
    <row r="55" spans="1:23" ht="15" customHeight="1" x14ac:dyDescent="0.25">
      <c r="A55" s="78"/>
      <c r="B55" s="78"/>
      <c r="C55" s="78"/>
      <c r="D55" s="69"/>
      <c r="E55" s="646"/>
      <c r="F55" s="646"/>
      <c r="G55" s="653"/>
      <c r="H55" s="653"/>
      <c r="I55" s="653"/>
      <c r="J55" s="653"/>
      <c r="K55" s="69"/>
      <c r="L55" s="645"/>
      <c r="M55" s="646"/>
      <c r="N55" s="647"/>
      <c r="O55" s="646"/>
      <c r="P55" s="99"/>
      <c r="Q55" s="69"/>
      <c r="R55" s="99"/>
      <c r="S55" s="69"/>
      <c r="T55" s="69"/>
      <c r="U55" s="69"/>
      <c r="V55" s="69"/>
      <c r="W55" s="69"/>
    </row>
    <row r="56" spans="1:23" ht="15" customHeight="1" x14ac:dyDescent="0.25">
      <c r="A56" s="78"/>
      <c r="B56" s="78"/>
      <c r="C56" s="78"/>
      <c r="D56" s="69"/>
      <c r="E56" s="646"/>
      <c r="F56" s="646"/>
      <c r="G56" s="653"/>
      <c r="H56" s="653"/>
      <c r="I56" s="653"/>
      <c r="J56" s="653"/>
      <c r="K56" s="69"/>
      <c r="L56" s="645"/>
      <c r="M56" s="646"/>
      <c r="N56" s="647"/>
      <c r="O56" s="646"/>
      <c r="P56" s="99"/>
      <c r="Q56" s="69"/>
      <c r="R56" s="99"/>
      <c r="S56" s="69"/>
      <c r="T56" s="69"/>
      <c r="U56" s="69"/>
      <c r="V56" s="69"/>
      <c r="W56" s="69"/>
    </row>
    <row r="57" spans="1:23" ht="15" customHeight="1" x14ac:dyDescent="0.25">
      <c r="A57" s="78"/>
      <c r="B57" s="78"/>
      <c r="C57" s="78"/>
      <c r="D57" s="69"/>
      <c r="E57" s="646"/>
      <c r="F57" s="646"/>
      <c r="G57" s="653"/>
      <c r="H57" s="653"/>
      <c r="I57" s="653"/>
      <c r="J57" s="653"/>
      <c r="K57" s="69"/>
      <c r="L57" s="645"/>
      <c r="M57" s="646"/>
      <c r="N57" s="647"/>
      <c r="O57" s="646"/>
      <c r="P57" s="99"/>
      <c r="Q57" s="69"/>
      <c r="R57" s="99"/>
      <c r="S57" s="69"/>
      <c r="T57" s="69"/>
      <c r="U57" s="69"/>
      <c r="V57" s="69"/>
      <c r="W57" s="69"/>
    </row>
    <row r="58" spans="1:23" ht="15" customHeight="1" x14ac:dyDescent="0.25">
      <c r="D58" s="69"/>
      <c r="E58" s="646"/>
      <c r="F58" s="646"/>
      <c r="G58" s="653"/>
      <c r="H58" s="653"/>
      <c r="I58" s="653"/>
      <c r="J58" s="653"/>
      <c r="K58" s="69"/>
      <c r="L58" s="645"/>
      <c r="M58" s="646"/>
      <c r="N58" s="647"/>
      <c r="O58" s="646"/>
      <c r="P58" s="99"/>
      <c r="Q58" s="69"/>
      <c r="R58" s="99"/>
      <c r="S58" s="69"/>
      <c r="T58" s="69"/>
      <c r="U58" s="69"/>
      <c r="V58" s="69"/>
      <c r="W58" s="69"/>
    </row>
    <row r="59" spans="1:23" ht="15" customHeight="1" x14ac:dyDescent="0.25">
      <c r="D59" s="69"/>
      <c r="E59" s="646"/>
      <c r="F59" s="646"/>
      <c r="G59" s="653"/>
      <c r="H59" s="653"/>
      <c r="I59" s="653"/>
      <c r="J59" s="653"/>
      <c r="K59" s="69"/>
      <c r="L59" s="645"/>
      <c r="M59" s="646"/>
      <c r="N59" s="647"/>
      <c r="O59" s="646"/>
      <c r="P59" s="99"/>
      <c r="Q59" s="69"/>
      <c r="R59" s="99"/>
      <c r="S59" s="69"/>
      <c r="T59" s="69"/>
      <c r="U59" s="69"/>
      <c r="V59" s="69"/>
      <c r="W59" s="69"/>
    </row>
    <row r="60" spans="1:23" ht="15" customHeight="1" x14ac:dyDescent="0.25">
      <c r="D60" s="69"/>
      <c r="E60" s="646"/>
      <c r="F60" s="646"/>
      <c r="G60" s="653"/>
      <c r="H60" s="653"/>
      <c r="I60" s="653"/>
      <c r="J60" s="653"/>
      <c r="K60" s="69"/>
      <c r="L60" s="645"/>
      <c r="M60" s="646"/>
      <c r="N60" s="647"/>
      <c r="O60" s="646"/>
      <c r="P60" s="99"/>
      <c r="Q60" s="69"/>
      <c r="R60" s="99"/>
      <c r="S60" s="69"/>
      <c r="T60" s="69"/>
      <c r="U60" s="69"/>
      <c r="V60" s="69"/>
      <c r="W60" s="69"/>
    </row>
    <row r="61" spans="1:23" ht="15" customHeight="1" x14ac:dyDescent="0.25">
      <c r="D61" s="69"/>
      <c r="E61" s="646"/>
      <c r="F61" s="646"/>
      <c r="G61" s="653"/>
      <c r="H61" s="653"/>
      <c r="I61" s="653"/>
      <c r="J61" s="653"/>
      <c r="K61" s="69"/>
      <c r="L61" s="645"/>
      <c r="M61" s="646"/>
      <c r="N61" s="647"/>
      <c r="O61" s="646"/>
      <c r="P61" s="69"/>
      <c r="Q61" s="69"/>
      <c r="R61" s="69"/>
      <c r="S61" s="69"/>
      <c r="T61" s="69"/>
      <c r="U61" s="69"/>
      <c r="V61" s="69"/>
      <c r="W61" s="69"/>
    </row>
    <row r="62" spans="1:23" ht="15" customHeight="1" x14ac:dyDescent="0.25">
      <c r="D62" s="69"/>
      <c r="E62" s="646"/>
      <c r="F62" s="646"/>
      <c r="G62" s="653"/>
      <c r="H62" s="653"/>
      <c r="I62" s="653"/>
      <c r="J62" s="653"/>
      <c r="K62" s="69"/>
      <c r="L62" s="645"/>
      <c r="M62" s="646"/>
      <c r="N62" s="647"/>
      <c r="O62" s="646"/>
      <c r="P62" s="99"/>
      <c r="Q62" s="69"/>
      <c r="R62" s="99"/>
      <c r="S62" s="69"/>
      <c r="T62" s="69"/>
      <c r="U62" s="69"/>
      <c r="V62" s="69"/>
      <c r="W62" s="69"/>
    </row>
    <row r="63" spans="1:23" ht="15" customHeight="1" x14ac:dyDescent="0.25">
      <c r="D63" s="69"/>
      <c r="E63" s="646"/>
      <c r="F63" s="646"/>
      <c r="G63" s="653"/>
      <c r="H63" s="653"/>
      <c r="I63" s="653"/>
      <c r="J63" s="653"/>
      <c r="K63" s="69"/>
      <c r="L63" s="645"/>
      <c r="M63" s="646"/>
      <c r="N63" s="647"/>
      <c r="O63" s="646"/>
      <c r="P63" s="99"/>
      <c r="Q63" s="69"/>
      <c r="R63" s="99"/>
      <c r="S63" s="69"/>
      <c r="T63" s="69"/>
      <c r="U63" s="69"/>
      <c r="V63" s="69"/>
      <c r="W63" s="69"/>
    </row>
    <row r="64" spans="1:23" ht="15" customHeight="1" x14ac:dyDescent="0.25">
      <c r="D64" s="69"/>
      <c r="E64" s="646"/>
      <c r="F64" s="646"/>
      <c r="G64" s="653"/>
      <c r="H64" s="653"/>
      <c r="I64" s="653"/>
      <c r="J64" s="653"/>
      <c r="K64" s="69"/>
      <c r="L64" s="645"/>
      <c r="M64" s="646"/>
      <c r="N64" s="647"/>
      <c r="O64" s="646"/>
      <c r="P64" s="99"/>
      <c r="Q64" s="69"/>
      <c r="R64" s="99"/>
      <c r="S64" s="69"/>
      <c r="T64" s="69"/>
      <c r="U64" s="69"/>
      <c r="V64" s="69"/>
      <c r="W64" s="69"/>
    </row>
    <row r="65" spans="4:23" ht="15" customHeight="1" x14ac:dyDescent="0.25">
      <c r="D65" s="69"/>
      <c r="E65" s="646"/>
      <c r="F65" s="646"/>
      <c r="G65" s="653"/>
      <c r="H65" s="653"/>
      <c r="I65" s="653"/>
      <c r="J65" s="653"/>
      <c r="K65" s="69"/>
      <c r="L65" s="645"/>
      <c r="M65" s="646"/>
      <c r="N65" s="647"/>
      <c r="O65" s="646"/>
      <c r="P65" s="99"/>
      <c r="Q65" s="69"/>
      <c r="R65" s="99"/>
      <c r="S65" s="69"/>
      <c r="T65" s="69"/>
      <c r="U65" s="69"/>
      <c r="V65" s="69"/>
      <c r="W65" s="69"/>
    </row>
    <row r="66" spans="4:23" ht="15" customHeight="1" x14ac:dyDescent="0.25">
      <c r="D66" s="69"/>
      <c r="E66" s="646"/>
      <c r="F66" s="646"/>
      <c r="G66" s="653"/>
      <c r="H66" s="653"/>
      <c r="I66" s="653"/>
      <c r="J66" s="653"/>
      <c r="K66" s="69"/>
      <c r="L66" s="645"/>
      <c r="M66" s="646"/>
      <c r="N66" s="647"/>
      <c r="O66" s="646"/>
      <c r="P66" s="99"/>
      <c r="Q66" s="69"/>
      <c r="R66" s="99"/>
      <c r="S66" s="69"/>
      <c r="T66" s="69"/>
      <c r="U66" s="69"/>
      <c r="V66" s="69"/>
      <c r="W66" s="69"/>
    </row>
    <row r="67" spans="4:23" ht="15" customHeight="1" x14ac:dyDescent="0.25">
      <c r="D67" s="69"/>
      <c r="E67" s="646"/>
      <c r="F67" s="646"/>
      <c r="G67" s="653"/>
      <c r="H67" s="653"/>
      <c r="I67" s="653"/>
      <c r="J67" s="653"/>
      <c r="K67" s="69"/>
      <c r="L67" s="645"/>
      <c r="M67" s="646"/>
      <c r="N67" s="647"/>
      <c r="O67" s="646"/>
      <c r="P67" s="99"/>
      <c r="Q67" s="69"/>
      <c r="R67" s="99"/>
      <c r="S67" s="69"/>
      <c r="T67" s="69"/>
      <c r="U67" s="69"/>
      <c r="V67" s="69"/>
      <c r="W67" s="69"/>
    </row>
    <row r="68" spans="4:23" ht="15" customHeight="1" x14ac:dyDescent="0.25">
      <c r="D68" s="69"/>
      <c r="E68" s="646"/>
      <c r="F68" s="646"/>
      <c r="G68" s="653"/>
      <c r="H68" s="653"/>
      <c r="I68" s="653"/>
      <c r="J68" s="653"/>
      <c r="K68" s="69"/>
      <c r="L68" s="645"/>
      <c r="M68" s="646"/>
      <c r="N68" s="647"/>
      <c r="O68" s="646"/>
      <c r="P68" s="99"/>
      <c r="Q68" s="69"/>
      <c r="R68" s="99"/>
      <c r="S68" s="69"/>
      <c r="T68" s="69"/>
      <c r="U68" s="69"/>
      <c r="V68" s="69"/>
      <c r="W68" s="69"/>
    </row>
    <row r="69" spans="4:23" ht="15" customHeight="1" x14ac:dyDescent="0.25">
      <c r="D69" s="69"/>
      <c r="E69" s="646"/>
      <c r="F69" s="646"/>
      <c r="G69" s="653"/>
      <c r="H69" s="653"/>
      <c r="I69" s="653"/>
      <c r="J69" s="653"/>
      <c r="K69" s="69"/>
      <c r="L69" s="645"/>
      <c r="M69" s="646"/>
      <c r="N69" s="647"/>
      <c r="O69" s="646"/>
      <c r="P69" s="99"/>
      <c r="Q69" s="69"/>
      <c r="R69" s="99"/>
      <c r="S69" s="69"/>
      <c r="T69" s="69"/>
      <c r="U69" s="69"/>
      <c r="V69" s="69"/>
      <c r="W69" s="69"/>
    </row>
    <row r="70" spans="4:23" ht="15" customHeight="1" x14ac:dyDescent="0.25">
      <c r="D70" s="69"/>
      <c r="E70" s="646"/>
      <c r="F70" s="646"/>
      <c r="G70" s="653"/>
      <c r="H70" s="653"/>
      <c r="I70" s="653"/>
      <c r="J70" s="653"/>
      <c r="K70" s="69"/>
      <c r="L70" s="645"/>
      <c r="M70" s="646"/>
      <c r="N70" s="647"/>
      <c r="O70" s="646"/>
      <c r="P70" s="69"/>
      <c r="Q70" s="69"/>
      <c r="R70" s="69"/>
      <c r="S70" s="69"/>
      <c r="T70" s="69"/>
      <c r="U70" s="69"/>
      <c r="V70" s="69"/>
      <c r="W70" s="69"/>
    </row>
    <row r="71" spans="4:23" ht="15" customHeight="1" x14ac:dyDescent="0.25">
      <c r="D71" s="69"/>
      <c r="E71" s="646"/>
      <c r="F71" s="646"/>
      <c r="G71" s="653"/>
      <c r="H71" s="653"/>
      <c r="I71" s="653"/>
      <c r="J71" s="653"/>
      <c r="K71" s="69"/>
      <c r="L71" s="645"/>
      <c r="M71" s="646"/>
      <c r="N71" s="647"/>
      <c r="O71" s="646"/>
      <c r="P71" s="99"/>
      <c r="Q71" s="69"/>
      <c r="R71" s="99"/>
      <c r="S71" s="69"/>
      <c r="T71" s="69"/>
      <c r="U71" s="69"/>
      <c r="V71" s="69"/>
      <c r="W71" s="69"/>
    </row>
    <row r="72" spans="4:23" ht="15" customHeight="1" x14ac:dyDescent="0.25">
      <c r="D72" s="69"/>
      <c r="E72" s="646"/>
      <c r="F72" s="646"/>
      <c r="G72" s="653"/>
      <c r="H72" s="653"/>
      <c r="I72" s="653"/>
      <c r="J72" s="653"/>
      <c r="K72" s="69"/>
      <c r="L72" s="645"/>
      <c r="M72" s="646"/>
      <c r="N72" s="647"/>
      <c r="O72" s="646"/>
      <c r="P72" s="99"/>
      <c r="Q72" s="69"/>
      <c r="R72" s="99"/>
      <c r="S72" s="69"/>
      <c r="T72" s="69"/>
      <c r="U72" s="69"/>
      <c r="V72" s="69"/>
      <c r="W72" s="69"/>
    </row>
    <row r="73" spans="4:23" ht="15" customHeight="1" x14ac:dyDescent="0.25">
      <c r="D73" s="69"/>
      <c r="E73" s="646"/>
      <c r="F73" s="646"/>
      <c r="G73" s="653"/>
      <c r="H73" s="653"/>
      <c r="I73" s="653"/>
      <c r="J73" s="653"/>
      <c r="K73" s="69"/>
      <c r="L73" s="645"/>
      <c r="M73" s="646"/>
      <c r="N73" s="647"/>
      <c r="O73" s="646"/>
      <c r="P73" s="99"/>
      <c r="Q73" s="69"/>
      <c r="R73" s="99"/>
      <c r="S73" s="69"/>
      <c r="T73" s="69"/>
      <c r="U73" s="69"/>
      <c r="V73" s="69"/>
      <c r="W73" s="69"/>
    </row>
    <row r="74" spans="4:23" ht="15" customHeight="1" x14ac:dyDescent="0.25">
      <c r="D74" s="69"/>
      <c r="E74" s="646"/>
      <c r="F74" s="646"/>
      <c r="G74" s="653"/>
      <c r="H74" s="653"/>
      <c r="I74" s="653"/>
      <c r="J74" s="653"/>
      <c r="K74" s="69"/>
      <c r="L74" s="645"/>
      <c r="M74" s="646"/>
      <c r="N74" s="647"/>
      <c r="O74" s="646"/>
      <c r="P74" s="99"/>
      <c r="Q74" s="69"/>
      <c r="R74" s="99"/>
      <c r="S74" s="69"/>
      <c r="T74" s="69"/>
      <c r="U74" s="69"/>
      <c r="V74" s="69"/>
      <c r="W74" s="69"/>
    </row>
    <row r="75" spans="4:23" ht="15" customHeight="1" x14ac:dyDescent="0.25">
      <c r="D75" s="69"/>
      <c r="E75" s="646"/>
      <c r="F75" s="646"/>
      <c r="G75" s="653"/>
      <c r="H75" s="653"/>
      <c r="I75" s="653"/>
      <c r="J75" s="653"/>
      <c r="K75" s="69"/>
      <c r="L75" s="645"/>
      <c r="M75" s="646"/>
      <c r="N75" s="647"/>
      <c r="O75" s="646"/>
      <c r="P75" s="99"/>
      <c r="Q75" s="69"/>
      <c r="R75" s="99"/>
      <c r="S75" s="69"/>
      <c r="T75" s="69"/>
      <c r="U75" s="69"/>
      <c r="V75" s="69"/>
      <c r="W75" s="69"/>
    </row>
    <row r="76" spans="4:23" ht="15" customHeight="1" x14ac:dyDescent="0.25">
      <c r="D76" s="69"/>
      <c r="E76" s="646"/>
      <c r="F76" s="646"/>
      <c r="G76" s="653"/>
      <c r="H76" s="653"/>
      <c r="I76" s="653"/>
      <c r="J76" s="653"/>
      <c r="K76" s="69"/>
      <c r="L76" s="645"/>
      <c r="M76" s="646"/>
      <c r="N76" s="647"/>
      <c r="O76" s="646"/>
      <c r="P76" s="99"/>
      <c r="Q76" s="69"/>
      <c r="R76" s="99"/>
      <c r="S76" s="69"/>
      <c r="T76" s="69"/>
      <c r="U76" s="69"/>
      <c r="V76" s="69"/>
      <c r="W76" s="69"/>
    </row>
    <row r="77" spans="4:23" ht="15" customHeight="1" x14ac:dyDescent="0.25">
      <c r="D77" s="69"/>
      <c r="E77" s="646"/>
      <c r="F77" s="646"/>
      <c r="G77" s="653"/>
      <c r="H77" s="653"/>
      <c r="I77" s="653"/>
      <c r="J77" s="653"/>
      <c r="K77" s="69"/>
      <c r="L77" s="645"/>
      <c r="M77" s="646"/>
      <c r="N77" s="647"/>
      <c r="O77" s="646"/>
      <c r="P77" s="69"/>
      <c r="Q77" s="69"/>
      <c r="R77" s="69"/>
      <c r="S77" s="69"/>
      <c r="T77" s="69"/>
      <c r="U77" s="69"/>
      <c r="V77" s="69"/>
      <c r="W77" s="69"/>
    </row>
    <row r="78" spans="4:23" ht="15" customHeight="1" x14ac:dyDescent="0.25">
      <c r="D78" s="69"/>
      <c r="E78" s="646"/>
      <c r="F78" s="646"/>
      <c r="G78" s="653"/>
      <c r="H78" s="653"/>
      <c r="I78" s="653"/>
      <c r="J78" s="653"/>
      <c r="K78" s="69"/>
      <c r="L78" s="645"/>
      <c r="M78" s="646"/>
      <c r="N78" s="647"/>
      <c r="O78" s="646"/>
      <c r="P78" s="99"/>
      <c r="Q78" s="69"/>
      <c r="R78" s="99"/>
      <c r="S78" s="69"/>
      <c r="T78" s="69"/>
      <c r="U78" s="69"/>
      <c r="V78" s="69"/>
      <c r="W78" s="69"/>
    </row>
    <row r="79" spans="4:23" ht="15" customHeight="1" x14ac:dyDescent="0.25">
      <c r="D79" s="69"/>
      <c r="E79" s="646"/>
      <c r="F79" s="646"/>
      <c r="G79" s="653"/>
      <c r="H79" s="653"/>
      <c r="I79" s="653"/>
      <c r="J79" s="653"/>
      <c r="K79" s="69"/>
      <c r="L79" s="645"/>
      <c r="M79" s="646"/>
      <c r="N79" s="647"/>
      <c r="O79" s="646"/>
      <c r="P79" s="99"/>
      <c r="Q79" s="69"/>
      <c r="R79" s="99"/>
      <c r="S79" s="69"/>
      <c r="T79" s="69"/>
      <c r="U79" s="69"/>
      <c r="V79" s="69"/>
      <c r="W79" s="69"/>
    </row>
    <row r="80" spans="4:23" ht="15" customHeight="1" x14ac:dyDescent="0.25">
      <c r="D80" s="69"/>
      <c r="E80" s="646"/>
      <c r="F80" s="646"/>
      <c r="G80" s="653"/>
      <c r="H80" s="653"/>
      <c r="I80" s="653"/>
      <c r="J80" s="653"/>
      <c r="K80" s="69"/>
      <c r="L80" s="645"/>
      <c r="M80" s="646"/>
      <c r="N80" s="647"/>
      <c r="O80" s="646"/>
      <c r="P80" s="99"/>
      <c r="Q80" s="69"/>
      <c r="R80" s="99"/>
      <c r="S80" s="69"/>
      <c r="T80" s="69"/>
      <c r="U80" s="69"/>
      <c r="V80" s="69"/>
      <c r="W80" s="69"/>
    </row>
    <row r="81" spans="4:23" ht="15" customHeight="1" x14ac:dyDescent="0.25">
      <c r="D81" s="69"/>
      <c r="E81" s="646"/>
      <c r="F81" s="646"/>
      <c r="G81" s="653"/>
      <c r="H81" s="653"/>
      <c r="I81" s="653"/>
      <c r="J81" s="653"/>
      <c r="K81" s="69"/>
      <c r="L81" s="645"/>
      <c r="M81" s="646"/>
      <c r="N81" s="647"/>
      <c r="O81" s="646"/>
      <c r="P81" s="99"/>
      <c r="Q81" s="69"/>
      <c r="R81" s="99"/>
      <c r="S81" s="69"/>
      <c r="T81" s="69"/>
      <c r="U81" s="69"/>
      <c r="V81" s="69"/>
      <c r="W81" s="69"/>
    </row>
    <row r="82" spans="4:23" ht="15" customHeight="1" x14ac:dyDescent="0.25">
      <c r="D82" s="69"/>
      <c r="E82" s="646"/>
      <c r="F82" s="646"/>
      <c r="G82" s="653"/>
      <c r="H82" s="653"/>
      <c r="I82" s="653"/>
      <c r="J82" s="653"/>
      <c r="K82" s="69"/>
      <c r="L82" s="645"/>
      <c r="M82" s="646"/>
      <c r="N82" s="647"/>
      <c r="O82" s="646"/>
      <c r="P82" s="99"/>
      <c r="Q82" s="69"/>
      <c r="R82" s="99"/>
      <c r="S82" s="69"/>
      <c r="T82" s="69"/>
      <c r="U82" s="69"/>
      <c r="V82" s="69"/>
      <c r="W82" s="69"/>
    </row>
    <row r="83" spans="4:23" ht="15" customHeight="1" x14ac:dyDescent="0.25">
      <c r="D83" s="69"/>
      <c r="E83" s="646"/>
      <c r="F83" s="646"/>
      <c r="G83" s="653"/>
      <c r="H83" s="653"/>
      <c r="I83" s="653"/>
      <c r="J83" s="653"/>
      <c r="K83" s="69"/>
      <c r="L83" s="645"/>
      <c r="M83" s="646"/>
      <c r="N83" s="647"/>
      <c r="O83" s="646"/>
      <c r="P83" s="99"/>
      <c r="Q83" s="69"/>
      <c r="R83" s="99"/>
      <c r="S83" s="69"/>
      <c r="T83" s="69"/>
      <c r="U83" s="69"/>
      <c r="V83" s="69"/>
      <c r="W83" s="69"/>
    </row>
    <row r="84" spans="4:23" ht="15" customHeight="1" x14ac:dyDescent="0.25">
      <c r="D84" s="69"/>
      <c r="E84" s="646"/>
      <c r="F84" s="646"/>
      <c r="G84" s="653"/>
      <c r="H84" s="653"/>
      <c r="I84" s="653"/>
      <c r="J84" s="653"/>
      <c r="K84" s="69"/>
      <c r="L84" s="645"/>
      <c r="M84" s="646"/>
      <c r="N84" s="647"/>
      <c r="O84" s="646"/>
      <c r="P84" s="99"/>
      <c r="Q84" s="69"/>
      <c r="R84" s="99"/>
      <c r="S84" s="69"/>
      <c r="T84" s="69"/>
      <c r="U84" s="69"/>
      <c r="V84" s="69"/>
      <c r="W84" s="69"/>
    </row>
    <row r="85" spans="4:23" ht="15" customHeight="1" x14ac:dyDescent="0.25">
      <c r="D85" s="69"/>
      <c r="E85" s="646"/>
      <c r="F85" s="646"/>
      <c r="G85" s="653"/>
      <c r="H85" s="653"/>
      <c r="I85" s="653"/>
      <c r="J85" s="653"/>
      <c r="K85" s="69"/>
      <c r="L85" s="645"/>
      <c r="M85" s="646"/>
      <c r="N85" s="647"/>
      <c r="O85" s="646"/>
      <c r="P85" s="99"/>
      <c r="Q85" s="69"/>
      <c r="R85" s="99"/>
      <c r="S85" s="69"/>
      <c r="T85" s="69"/>
      <c r="U85" s="69"/>
      <c r="V85" s="69"/>
      <c r="W85" s="69"/>
    </row>
    <row r="86" spans="4:23" ht="15" customHeight="1" x14ac:dyDescent="0.25">
      <c r="D86" s="69"/>
      <c r="E86" s="646"/>
      <c r="F86" s="646"/>
      <c r="G86" s="653"/>
      <c r="H86" s="653"/>
      <c r="I86" s="653"/>
      <c r="J86" s="653"/>
      <c r="K86" s="69"/>
      <c r="L86" s="645"/>
      <c r="M86" s="646"/>
      <c r="N86" s="647"/>
      <c r="O86" s="646"/>
      <c r="P86" s="99"/>
      <c r="Q86" s="69"/>
      <c r="R86" s="99"/>
      <c r="S86" s="69"/>
      <c r="T86" s="69"/>
      <c r="U86" s="69"/>
      <c r="V86" s="69"/>
      <c r="W86" s="69"/>
    </row>
    <row r="87" spans="4:23" ht="15" customHeight="1" x14ac:dyDescent="0.25">
      <c r="D87" s="69"/>
      <c r="E87" s="646"/>
      <c r="F87" s="646"/>
      <c r="G87" s="653"/>
      <c r="H87" s="653"/>
      <c r="I87" s="653"/>
      <c r="J87" s="653"/>
      <c r="K87" s="69"/>
      <c r="L87" s="645"/>
      <c r="M87" s="646"/>
      <c r="N87" s="647"/>
      <c r="O87" s="646"/>
      <c r="P87" s="69"/>
      <c r="Q87" s="69"/>
      <c r="R87" s="69"/>
      <c r="S87" s="69"/>
      <c r="T87" s="69"/>
      <c r="U87" s="69"/>
      <c r="V87" s="69"/>
      <c r="W87" s="69"/>
    </row>
    <row r="88" spans="4:23" ht="15" customHeight="1" x14ac:dyDescent="0.25">
      <c r="D88" s="69"/>
      <c r="E88" s="646"/>
      <c r="F88" s="646"/>
      <c r="G88" s="653"/>
      <c r="H88" s="653"/>
      <c r="I88" s="653"/>
      <c r="J88" s="653"/>
      <c r="K88" s="69"/>
      <c r="L88" s="645"/>
      <c r="M88" s="646"/>
      <c r="N88" s="647"/>
      <c r="O88" s="646"/>
      <c r="P88" s="99"/>
      <c r="Q88" s="69"/>
      <c r="R88" s="99"/>
      <c r="S88" s="69"/>
      <c r="T88" s="69"/>
      <c r="U88" s="69"/>
      <c r="V88" s="69"/>
      <c r="W88" s="69"/>
    </row>
    <row r="89" spans="4:23" ht="15" customHeight="1" x14ac:dyDescent="0.25">
      <c r="D89" s="69"/>
      <c r="E89" s="646"/>
      <c r="F89" s="646"/>
      <c r="G89" s="653"/>
      <c r="H89" s="653"/>
      <c r="I89" s="653"/>
      <c r="J89" s="653"/>
      <c r="K89" s="69"/>
      <c r="L89" s="645"/>
      <c r="M89" s="646"/>
      <c r="N89" s="647"/>
      <c r="O89" s="646"/>
      <c r="P89" s="99"/>
      <c r="Q89" s="69"/>
      <c r="R89" s="99"/>
      <c r="S89" s="69"/>
      <c r="T89" s="69"/>
      <c r="U89" s="69"/>
      <c r="V89" s="69"/>
      <c r="W89" s="69"/>
    </row>
    <row r="90" spans="4:23" ht="15" customHeight="1" x14ac:dyDescent="0.25">
      <c r="D90" s="69"/>
      <c r="E90" s="646"/>
      <c r="F90" s="646"/>
      <c r="G90" s="653"/>
      <c r="H90" s="653"/>
      <c r="I90" s="653"/>
      <c r="J90" s="653"/>
      <c r="K90" s="69"/>
      <c r="L90" s="645"/>
      <c r="M90" s="646"/>
      <c r="N90" s="647"/>
      <c r="O90" s="646"/>
      <c r="P90" s="69"/>
      <c r="Q90" s="69"/>
      <c r="R90" s="69"/>
      <c r="S90" s="69"/>
      <c r="T90" s="69"/>
      <c r="U90" s="69"/>
      <c r="V90" s="69"/>
      <c r="W90" s="69"/>
    </row>
    <row r="91" spans="4:23" ht="15" customHeight="1" x14ac:dyDescent="0.25">
      <c r="D91" s="69"/>
      <c r="E91" s="646"/>
      <c r="F91" s="646"/>
      <c r="G91" s="653"/>
      <c r="H91" s="653"/>
      <c r="I91" s="653"/>
      <c r="J91" s="653"/>
      <c r="K91" s="69"/>
      <c r="L91" s="645"/>
      <c r="M91" s="646"/>
      <c r="N91" s="647"/>
      <c r="O91" s="646"/>
      <c r="P91" s="99"/>
      <c r="Q91" s="69"/>
      <c r="R91" s="99"/>
      <c r="S91" s="69"/>
      <c r="T91" s="69"/>
      <c r="U91" s="69"/>
      <c r="V91" s="69"/>
      <c r="W91" s="69"/>
    </row>
    <row r="92" spans="4:23" ht="15" customHeight="1" x14ac:dyDescent="0.25">
      <c r="D92" s="69"/>
      <c r="E92" s="646"/>
      <c r="F92" s="646"/>
      <c r="G92" s="653"/>
      <c r="H92" s="653"/>
      <c r="I92" s="653"/>
      <c r="J92" s="653"/>
      <c r="K92" s="69"/>
      <c r="L92" s="645"/>
      <c r="M92" s="646"/>
      <c r="N92" s="647"/>
      <c r="O92" s="646"/>
      <c r="P92" s="99"/>
      <c r="Q92" s="69"/>
      <c r="R92" s="99"/>
      <c r="S92" s="69"/>
      <c r="T92" s="69"/>
      <c r="U92" s="69"/>
      <c r="V92" s="69"/>
      <c r="W92" s="69"/>
    </row>
    <row r="93" spans="4:23" ht="15" customHeight="1" x14ac:dyDescent="0.25">
      <c r="D93" s="69"/>
      <c r="E93" s="646"/>
      <c r="F93" s="646"/>
      <c r="G93" s="653"/>
      <c r="H93" s="653"/>
      <c r="I93" s="653"/>
      <c r="J93" s="653"/>
      <c r="K93" s="69"/>
      <c r="L93" s="645"/>
      <c r="M93" s="646"/>
      <c r="N93" s="647"/>
      <c r="O93" s="646"/>
      <c r="P93" s="99"/>
      <c r="Q93" s="69"/>
      <c r="R93" s="99"/>
      <c r="S93" s="69"/>
      <c r="T93" s="69"/>
      <c r="U93" s="69"/>
      <c r="V93" s="69"/>
      <c r="W93" s="69"/>
    </row>
    <row r="94" spans="4:23" ht="15" customHeight="1" x14ac:dyDescent="0.25">
      <c r="D94" s="69"/>
      <c r="E94" s="646"/>
      <c r="F94" s="646"/>
      <c r="G94" s="653"/>
      <c r="H94" s="653"/>
      <c r="I94" s="653"/>
      <c r="J94" s="653"/>
      <c r="K94" s="69"/>
      <c r="L94" s="645"/>
      <c r="M94" s="646"/>
      <c r="N94" s="647"/>
      <c r="O94" s="646"/>
      <c r="P94" s="99"/>
      <c r="Q94" s="69"/>
      <c r="R94" s="99"/>
      <c r="S94" s="69"/>
      <c r="T94" s="69"/>
      <c r="U94" s="69"/>
      <c r="V94" s="69"/>
      <c r="W94" s="69"/>
    </row>
    <row r="95" spans="4:23" ht="15" customHeight="1" x14ac:dyDescent="0.25">
      <c r="D95" s="69"/>
      <c r="E95" s="646"/>
      <c r="F95" s="646"/>
      <c r="G95" s="653"/>
      <c r="H95" s="653"/>
      <c r="I95" s="653"/>
      <c r="J95" s="653"/>
      <c r="K95" s="69"/>
      <c r="L95" s="645"/>
      <c r="M95" s="646"/>
      <c r="N95" s="647"/>
      <c r="O95" s="646"/>
      <c r="P95" s="99"/>
      <c r="Q95" s="69"/>
      <c r="R95" s="99"/>
      <c r="S95" s="69"/>
      <c r="T95" s="69"/>
      <c r="U95" s="69"/>
      <c r="V95" s="69"/>
      <c r="W95" s="69"/>
    </row>
    <row r="96" spans="4:23" ht="15" customHeight="1" x14ac:dyDescent="0.25">
      <c r="D96" s="69"/>
      <c r="E96" s="646"/>
      <c r="F96" s="646"/>
      <c r="G96" s="653"/>
      <c r="H96" s="653"/>
      <c r="I96" s="653"/>
      <c r="J96" s="653"/>
      <c r="K96" s="69"/>
      <c r="L96" s="645"/>
      <c r="M96" s="646"/>
      <c r="N96" s="647"/>
      <c r="O96" s="646"/>
      <c r="P96" s="99"/>
      <c r="Q96" s="69"/>
      <c r="R96" s="99"/>
      <c r="S96" s="69"/>
      <c r="T96" s="69"/>
      <c r="U96" s="69"/>
      <c r="V96" s="69"/>
      <c r="W96" s="69"/>
    </row>
    <row r="97" spans="4:23" ht="15" customHeight="1" x14ac:dyDescent="0.25">
      <c r="D97" s="69"/>
      <c r="E97" s="646"/>
      <c r="F97" s="646"/>
      <c r="G97" s="653"/>
      <c r="H97" s="653"/>
      <c r="I97" s="653"/>
      <c r="J97" s="653"/>
      <c r="K97" s="69"/>
      <c r="L97" s="645"/>
      <c r="M97" s="646"/>
      <c r="N97" s="647"/>
      <c r="O97" s="646"/>
      <c r="P97" s="99"/>
      <c r="Q97" s="69"/>
      <c r="R97" s="99"/>
      <c r="S97" s="69"/>
      <c r="T97" s="69"/>
      <c r="U97" s="69"/>
      <c r="V97" s="69"/>
      <c r="W97" s="69"/>
    </row>
    <row r="98" spans="4:23" ht="15" customHeight="1" x14ac:dyDescent="0.25">
      <c r="D98" s="69"/>
      <c r="E98" s="646"/>
      <c r="F98" s="646"/>
      <c r="G98" s="653"/>
      <c r="H98" s="653"/>
      <c r="I98" s="653"/>
      <c r="J98" s="653"/>
      <c r="K98" s="69"/>
      <c r="L98" s="645"/>
      <c r="M98" s="646"/>
      <c r="N98" s="647"/>
      <c r="O98" s="646"/>
      <c r="P98" s="99"/>
      <c r="Q98" s="69"/>
      <c r="R98" s="99"/>
      <c r="S98" s="69"/>
      <c r="T98" s="69"/>
      <c r="U98" s="69"/>
      <c r="V98" s="69"/>
      <c r="W98" s="69"/>
    </row>
    <row r="99" spans="4:23" ht="15" customHeight="1" x14ac:dyDescent="0.25">
      <c r="D99" s="69"/>
      <c r="E99" s="646"/>
      <c r="F99" s="646"/>
      <c r="G99" s="653"/>
      <c r="H99" s="653"/>
      <c r="I99" s="653"/>
      <c r="J99" s="653"/>
      <c r="K99" s="69"/>
      <c r="L99" s="645"/>
      <c r="M99" s="646"/>
      <c r="N99" s="647"/>
      <c r="O99" s="646"/>
      <c r="P99" s="99"/>
      <c r="Q99" s="69"/>
      <c r="R99" s="99"/>
      <c r="S99" s="69"/>
      <c r="T99" s="69"/>
      <c r="U99" s="69"/>
      <c r="V99" s="69"/>
      <c r="W99" s="69"/>
    </row>
    <row r="100" spans="4:23" ht="15" customHeight="1" x14ac:dyDescent="0.25">
      <c r="E100" s="646"/>
      <c r="F100" s="646"/>
      <c r="G100" s="653"/>
      <c r="H100" s="653"/>
      <c r="I100" s="653"/>
      <c r="J100" s="653"/>
      <c r="K100" s="69"/>
      <c r="L100" s="645"/>
      <c r="M100" s="646"/>
      <c r="N100" s="647"/>
      <c r="O100" s="646"/>
    </row>
    <row r="101" spans="4:23" ht="15" customHeight="1" x14ac:dyDescent="0.25">
      <c r="E101" s="646"/>
      <c r="F101" s="646"/>
      <c r="G101" s="653"/>
      <c r="H101" s="653"/>
      <c r="I101" s="653"/>
      <c r="J101" s="653"/>
      <c r="K101" s="69"/>
      <c r="L101" s="645"/>
      <c r="M101" s="646"/>
      <c r="N101" s="647"/>
      <c r="O101" s="646"/>
      <c r="P101" s="9"/>
      <c r="R101" s="9"/>
    </row>
    <row r="102" spans="4:23" ht="15" customHeight="1" x14ac:dyDescent="0.25">
      <c r="E102" s="646"/>
      <c r="F102" s="646"/>
      <c r="G102" s="653"/>
      <c r="H102" s="653"/>
      <c r="I102" s="653"/>
      <c r="J102" s="653"/>
      <c r="K102" s="69"/>
      <c r="L102" s="645"/>
      <c r="M102" s="646"/>
      <c r="N102" s="647"/>
      <c r="O102" s="646"/>
      <c r="P102" s="9"/>
      <c r="R102" s="9"/>
    </row>
    <row r="103" spans="4:23" ht="15" customHeight="1" x14ac:dyDescent="0.25">
      <c r="E103" s="646"/>
      <c r="F103" s="646"/>
      <c r="G103" s="653"/>
      <c r="H103" s="653"/>
      <c r="I103" s="653"/>
      <c r="J103" s="653"/>
      <c r="K103" s="69"/>
      <c r="L103" s="645"/>
      <c r="M103" s="646"/>
      <c r="N103" s="647"/>
      <c r="O103" s="646"/>
      <c r="P103" s="9"/>
      <c r="R103" s="9"/>
    </row>
    <row r="104" spans="4:23" ht="15" customHeight="1" x14ac:dyDescent="0.25">
      <c r="E104" s="646"/>
      <c r="F104" s="646"/>
      <c r="G104" s="653"/>
      <c r="H104" s="653"/>
      <c r="I104" s="653"/>
      <c r="J104" s="653"/>
      <c r="K104" s="69"/>
      <c r="L104" s="645"/>
      <c r="M104" s="646"/>
      <c r="N104" s="647"/>
      <c r="O104" s="646"/>
      <c r="P104" s="9"/>
      <c r="R104" s="9"/>
    </row>
    <row r="105" spans="4:23" ht="15" customHeight="1" x14ac:dyDescent="0.25">
      <c r="E105" s="646"/>
      <c r="F105" s="646"/>
      <c r="G105" s="653"/>
      <c r="H105" s="653"/>
      <c r="I105" s="653"/>
      <c r="J105" s="653"/>
      <c r="K105" s="69"/>
      <c r="L105" s="645"/>
      <c r="M105" s="646"/>
      <c r="N105" s="647"/>
      <c r="O105" s="646"/>
      <c r="P105" s="9"/>
      <c r="R105" s="9"/>
    </row>
    <row r="106" spans="4:23" ht="15" customHeight="1" x14ac:dyDescent="0.25">
      <c r="E106" s="646"/>
      <c r="F106" s="646"/>
      <c r="G106" s="653"/>
      <c r="H106" s="653"/>
      <c r="I106" s="653"/>
      <c r="J106" s="653"/>
      <c r="K106" s="69"/>
      <c r="L106" s="645"/>
      <c r="M106" s="646"/>
      <c r="N106" s="647"/>
      <c r="O106" s="646"/>
    </row>
    <row r="107" spans="4:23" ht="15" customHeight="1" x14ac:dyDescent="0.25">
      <c r="E107" s="646"/>
      <c r="F107" s="646"/>
      <c r="G107" s="653"/>
      <c r="H107" s="653"/>
      <c r="I107" s="653"/>
      <c r="J107" s="653"/>
      <c r="L107" s="645"/>
      <c r="M107" s="646"/>
      <c r="N107" s="647"/>
      <c r="O107" s="646"/>
    </row>
    <row r="108" spans="4:23" ht="15" customHeight="1" x14ac:dyDescent="0.25">
      <c r="E108" s="646"/>
      <c r="F108" s="646"/>
      <c r="G108" s="653"/>
      <c r="H108" s="653"/>
      <c r="I108" s="653"/>
      <c r="J108" s="653"/>
      <c r="L108" s="645"/>
      <c r="M108" s="646"/>
      <c r="N108" s="647"/>
      <c r="O108" s="646"/>
    </row>
    <row r="109" spans="4:23" ht="15" customHeight="1" x14ac:dyDescent="0.25">
      <c r="E109" s="646"/>
      <c r="F109" s="646"/>
      <c r="G109" s="653"/>
      <c r="H109" s="653"/>
      <c r="I109" s="653"/>
      <c r="J109" s="653"/>
      <c r="L109" s="645"/>
      <c r="M109" s="646"/>
      <c r="N109" s="647"/>
      <c r="O109" s="646"/>
    </row>
    <row r="110" spans="4:23" ht="15" customHeight="1" x14ac:dyDescent="0.25">
      <c r="E110" s="646"/>
      <c r="F110" s="646"/>
      <c r="G110" s="653"/>
      <c r="H110" s="653"/>
      <c r="I110" s="653"/>
      <c r="J110" s="653"/>
      <c r="L110" s="645"/>
      <c r="M110" s="646"/>
      <c r="N110" s="647"/>
      <c r="O110" s="646"/>
    </row>
    <row r="111" spans="4:23" ht="15" customHeight="1" x14ac:dyDescent="0.25">
      <c r="E111" s="646"/>
      <c r="F111" s="646"/>
      <c r="G111" s="653"/>
      <c r="H111" s="653"/>
      <c r="I111" s="653"/>
      <c r="J111" s="653"/>
      <c r="L111" s="645"/>
      <c r="M111" s="646"/>
      <c r="N111" s="647"/>
      <c r="O111" s="646"/>
    </row>
    <row r="112" spans="4:23" ht="15" customHeight="1" x14ac:dyDescent="0.25">
      <c r="E112" s="646"/>
      <c r="F112" s="646"/>
      <c r="G112" s="654"/>
      <c r="H112" s="654"/>
      <c r="I112" s="654"/>
      <c r="J112" s="654"/>
      <c r="L112" s="645"/>
      <c r="M112" s="646"/>
      <c r="N112" s="647"/>
      <c r="O112" s="646"/>
    </row>
    <row r="113" spans="5:15" ht="15" customHeight="1" x14ac:dyDescent="0.25">
      <c r="E113" s="646"/>
      <c r="F113" s="646"/>
      <c r="G113" s="654"/>
      <c r="H113" s="654"/>
      <c r="I113" s="654"/>
      <c r="J113" s="654"/>
      <c r="L113" s="645"/>
      <c r="M113" s="646"/>
      <c r="N113" s="647"/>
      <c r="O113" s="646"/>
    </row>
    <row r="114" spans="5:15" ht="15" customHeight="1" x14ac:dyDescent="0.25">
      <c r="E114" s="646"/>
      <c r="F114" s="646"/>
      <c r="G114" s="654"/>
      <c r="H114" s="654"/>
      <c r="I114" s="654"/>
      <c r="J114" s="654"/>
      <c r="L114" s="645"/>
      <c r="M114" s="646"/>
      <c r="N114" s="647"/>
      <c r="O114" s="646"/>
    </row>
    <row r="115" spans="5:15" ht="15" customHeight="1" x14ac:dyDescent="0.25">
      <c r="E115" s="646"/>
      <c r="F115" s="646"/>
      <c r="G115" s="654"/>
      <c r="H115" s="654"/>
      <c r="I115" s="654"/>
      <c r="J115" s="654"/>
      <c r="L115" s="645"/>
      <c r="M115" s="646"/>
      <c r="N115" s="647"/>
      <c r="O115" s="646"/>
    </row>
    <row r="116" spans="5:15" ht="15" customHeight="1" x14ac:dyDescent="0.25">
      <c r="E116" s="646"/>
      <c r="F116" s="646"/>
      <c r="G116" s="654"/>
      <c r="H116" s="654"/>
      <c r="I116" s="654"/>
      <c r="J116" s="654"/>
      <c r="L116" s="645"/>
      <c r="M116" s="646"/>
      <c r="N116" s="647"/>
      <c r="O116" s="646"/>
    </row>
    <row r="117" spans="5:15" ht="15" customHeight="1" x14ac:dyDescent="0.25">
      <c r="G117" s="349"/>
      <c r="H117" s="349"/>
      <c r="I117" s="349"/>
      <c r="J117" s="349"/>
      <c r="L117" s="645"/>
      <c r="M117" s="646"/>
      <c r="N117" s="647"/>
      <c r="O117" s="646"/>
    </row>
    <row r="118" spans="5:15" ht="15" customHeight="1" x14ac:dyDescent="0.25">
      <c r="G118" s="349"/>
      <c r="H118" s="349"/>
      <c r="I118" s="349"/>
      <c r="J118" s="349"/>
      <c r="L118" s="645"/>
      <c r="M118" s="646"/>
      <c r="N118" s="647"/>
      <c r="O118" s="646"/>
    </row>
    <row r="119" spans="5:15" ht="15" customHeight="1" x14ac:dyDescent="0.25">
      <c r="G119" s="349"/>
      <c r="H119" s="349"/>
      <c r="I119" s="349"/>
      <c r="J119" s="349"/>
      <c r="L119" s="645"/>
      <c r="M119" s="646"/>
      <c r="N119" s="647"/>
      <c r="O119" s="646"/>
    </row>
    <row r="120" spans="5:15" ht="15" customHeight="1" x14ac:dyDescent="0.25">
      <c r="G120" s="349"/>
      <c r="H120" s="349"/>
      <c r="I120" s="349"/>
      <c r="J120" s="349"/>
      <c r="L120" s="645"/>
      <c r="M120" s="646"/>
      <c r="N120" s="647"/>
      <c r="O120" s="646"/>
    </row>
    <row r="121" spans="5:15" ht="15" customHeight="1" x14ac:dyDescent="0.25">
      <c r="G121" s="349"/>
      <c r="H121" s="349"/>
      <c r="I121" s="349"/>
      <c r="J121" s="349"/>
      <c r="L121" s="645"/>
      <c r="M121" s="646"/>
      <c r="N121" s="647"/>
      <c r="O121" s="646"/>
    </row>
    <row r="122" spans="5:15" ht="15" customHeight="1" x14ac:dyDescent="0.25">
      <c r="G122" s="349"/>
      <c r="H122" s="349"/>
      <c r="I122" s="349"/>
      <c r="J122" s="349"/>
      <c r="L122" s="645"/>
      <c r="M122" s="646"/>
      <c r="N122" s="647"/>
      <c r="O122" s="646"/>
    </row>
    <row r="123" spans="5:15" ht="15" customHeight="1" x14ac:dyDescent="0.25">
      <c r="G123" s="349"/>
      <c r="H123" s="349"/>
      <c r="I123" s="349"/>
      <c r="J123" s="349"/>
      <c r="L123" s="645"/>
      <c r="M123" s="646"/>
      <c r="N123" s="647"/>
      <c r="O123" s="646"/>
    </row>
    <row r="124" spans="5:15" ht="15" customHeight="1" x14ac:dyDescent="0.25">
      <c r="G124" s="349"/>
      <c r="H124" s="349"/>
      <c r="I124" s="349"/>
      <c r="J124" s="349"/>
      <c r="L124" s="645"/>
      <c r="M124" s="646"/>
      <c r="N124" s="647"/>
      <c r="O124" s="646"/>
    </row>
    <row r="125" spans="5:15" ht="15" customHeight="1" x14ac:dyDescent="0.25">
      <c r="G125" s="349"/>
      <c r="H125" s="349"/>
      <c r="I125" s="349"/>
      <c r="J125" s="349"/>
      <c r="L125" s="645"/>
      <c r="M125" s="646"/>
      <c r="N125" s="647"/>
      <c r="O125" s="646"/>
    </row>
    <row r="126" spans="5:15" ht="15" customHeight="1" x14ac:dyDescent="0.25">
      <c r="G126" s="349"/>
      <c r="H126" s="349"/>
      <c r="I126" s="349"/>
      <c r="J126" s="349"/>
      <c r="L126" s="645"/>
      <c r="M126" s="646"/>
      <c r="N126" s="647"/>
      <c r="O126" s="646"/>
    </row>
    <row r="127" spans="5:15" ht="15" customHeight="1" x14ac:dyDescent="0.25">
      <c r="G127" s="349"/>
      <c r="H127" s="349"/>
      <c r="I127" s="349"/>
      <c r="J127" s="349"/>
      <c r="L127" s="645"/>
      <c r="M127" s="646"/>
      <c r="N127" s="647"/>
      <c r="O127" s="646"/>
    </row>
    <row r="128" spans="5:15" ht="15" customHeight="1" x14ac:dyDescent="0.25">
      <c r="G128" s="349"/>
      <c r="H128" s="349"/>
      <c r="I128" s="349"/>
      <c r="J128" s="349"/>
      <c r="L128" s="645"/>
      <c r="M128" s="646"/>
      <c r="N128" s="647"/>
      <c r="O128" s="646"/>
    </row>
    <row r="129" spans="7:15" ht="15" customHeight="1" x14ac:dyDescent="0.25">
      <c r="G129" s="349"/>
      <c r="H129" s="349"/>
      <c r="I129" s="349"/>
      <c r="J129" s="349"/>
      <c r="L129" s="645"/>
      <c r="M129" s="646"/>
      <c r="N129" s="647"/>
      <c r="O129" s="646"/>
    </row>
    <row r="130" spans="7:15" ht="15" customHeight="1" x14ac:dyDescent="0.25">
      <c r="G130" s="349"/>
      <c r="H130" s="349"/>
      <c r="I130" s="349"/>
      <c r="J130" s="349"/>
      <c r="L130" s="645"/>
      <c r="M130" s="646"/>
      <c r="N130" s="647"/>
      <c r="O130" s="646"/>
    </row>
    <row r="131" spans="7:15" ht="15" customHeight="1" x14ac:dyDescent="0.25">
      <c r="G131" s="349"/>
      <c r="H131" s="349"/>
      <c r="I131" s="349"/>
      <c r="J131" s="349"/>
      <c r="L131" s="645"/>
      <c r="M131" s="646"/>
      <c r="N131" s="647"/>
      <c r="O131" s="646"/>
    </row>
    <row r="132" spans="7:15" ht="15" customHeight="1" x14ac:dyDescent="0.25">
      <c r="G132" s="349"/>
      <c r="H132" s="349"/>
      <c r="I132" s="349"/>
      <c r="J132" s="349"/>
      <c r="L132" s="645"/>
      <c r="M132" s="646"/>
      <c r="N132" s="647"/>
      <c r="O132" s="646"/>
    </row>
    <row r="133" spans="7:15" ht="15" customHeight="1" x14ac:dyDescent="0.25">
      <c r="G133" s="349"/>
      <c r="H133" s="349"/>
      <c r="I133" s="349"/>
      <c r="J133" s="349"/>
      <c r="L133" s="645"/>
      <c r="M133" s="646"/>
      <c r="N133" s="647"/>
      <c r="O133" s="646"/>
    </row>
    <row r="134" spans="7:15" ht="15" customHeight="1" x14ac:dyDescent="0.25">
      <c r="G134" s="349"/>
      <c r="H134" s="349"/>
      <c r="I134" s="349"/>
      <c r="J134" s="349"/>
      <c r="L134" s="645"/>
      <c r="M134" s="646"/>
      <c r="N134" s="647"/>
      <c r="O134" s="646"/>
    </row>
    <row r="135" spans="7:15" ht="15" customHeight="1" x14ac:dyDescent="0.25">
      <c r="G135" s="349"/>
      <c r="H135" s="349"/>
      <c r="I135" s="349"/>
      <c r="J135" s="349"/>
      <c r="L135" s="645"/>
      <c r="M135" s="646"/>
      <c r="N135" s="647"/>
      <c r="O135" s="646"/>
    </row>
    <row r="136" spans="7:15" ht="15" customHeight="1" x14ac:dyDescent="0.25">
      <c r="G136" s="349"/>
      <c r="H136" s="349"/>
      <c r="I136" s="349"/>
      <c r="J136" s="349"/>
      <c r="L136" s="645"/>
      <c r="M136" s="646"/>
      <c r="N136" s="647"/>
      <c r="O136" s="646"/>
    </row>
    <row r="137" spans="7:15" ht="15" customHeight="1" x14ac:dyDescent="0.25">
      <c r="G137" s="349"/>
      <c r="H137" s="349"/>
      <c r="I137" s="349"/>
      <c r="J137" s="349"/>
      <c r="L137" s="645"/>
      <c r="M137" s="646"/>
      <c r="N137" s="647"/>
      <c r="O137" s="646"/>
    </row>
    <row r="138" spans="7:15" ht="15" customHeight="1" x14ac:dyDescent="0.25">
      <c r="G138" s="349"/>
      <c r="H138" s="349"/>
      <c r="I138" s="349"/>
      <c r="J138" s="349"/>
      <c r="L138" s="645"/>
      <c r="M138" s="646"/>
      <c r="N138" s="647"/>
      <c r="O138" s="646"/>
    </row>
    <row r="139" spans="7:15" ht="15" customHeight="1" x14ac:dyDescent="0.25">
      <c r="G139" s="349"/>
      <c r="H139" s="349"/>
      <c r="I139" s="349"/>
      <c r="J139" s="349"/>
      <c r="L139" s="645"/>
      <c r="M139" s="646"/>
      <c r="N139" s="647"/>
      <c r="O139" s="646"/>
    </row>
    <row r="140" spans="7:15" ht="15" customHeight="1" x14ac:dyDescent="0.25">
      <c r="G140" s="349"/>
      <c r="H140" s="349"/>
      <c r="I140" s="349"/>
      <c r="J140" s="349"/>
      <c r="L140" s="645"/>
      <c r="M140" s="646"/>
      <c r="N140" s="647"/>
      <c r="O140" s="646"/>
    </row>
    <row r="141" spans="7:15" ht="15" customHeight="1" x14ac:dyDescent="0.25">
      <c r="G141" s="349"/>
      <c r="H141" s="349"/>
      <c r="I141" s="349"/>
      <c r="J141" s="349"/>
      <c r="L141" s="645"/>
      <c r="M141" s="646"/>
      <c r="N141" s="647"/>
      <c r="O141" s="646"/>
    </row>
    <row r="142" spans="7:15" ht="15" customHeight="1" x14ac:dyDescent="0.25">
      <c r="G142" s="349"/>
      <c r="H142" s="349"/>
      <c r="I142" s="349"/>
      <c r="J142" s="349"/>
      <c r="L142" s="645"/>
      <c r="M142" s="646"/>
      <c r="N142" s="647"/>
      <c r="O142" s="646"/>
    </row>
    <row r="143" spans="7:15" ht="15" customHeight="1" x14ac:dyDescent="0.25">
      <c r="G143" s="349"/>
      <c r="H143" s="349"/>
      <c r="I143" s="349"/>
      <c r="J143" s="349"/>
      <c r="L143" s="645"/>
      <c r="M143" s="646"/>
      <c r="N143" s="647"/>
      <c r="O143" s="646"/>
    </row>
    <row r="144" spans="7:15" ht="15" customHeight="1" x14ac:dyDescent="0.25">
      <c r="G144" s="349"/>
      <c r="H144" s="349"/>
      <c r="I144" s="349"/>
      <c r="J144" s="349"/>
      <c r="L144" s="645"/>
      <c r="M144" s="646"/>
      <c r="N144" s="647"/>
      <c r="O144" s="646"/>
    </row>
    <row r="145" spans="7:15" ht="15" customHeight="1" x14ac:dyDescent="0.25">
      <c r="G145" s="349"/>
      <c r="H145" s="349"/>
      <c r="I145" s="349"/>
      <c r="J145" s="349"/>
      <c r="L145" s="645"/>
      <c r="M145" s="646"/>
      <c r="N145" s="647"/>
      <c r="O145" s="646"/>
    </row>
    <row r="146" spans="7:15" ht="15" customHeight="1" x14ac:dyDescent="0.25">
      <c r="G146" s="349"/>
      <c r="H146" s="349"/>
      <c r="I146" s="349"/>
      <c r="J146" s="349"/>
      <c r="L146" s="645"/>
      <c r="M146" s="646"/>
      <c r="N146" s="647"/>
      <c r="O146" s="646"/>
    </row>
    <row r="147" spans="7:15" ht="15" customHeight="1" x14ac:dyDescent="0.25">
      <c r="G147" s="349"/>
      <c r="H147" s="349"/>
      <c r="I147" s="349"/>
      <c r="J147" s="349"/>
      <c r="L147" s="645"/>
      <c r="M147" s="646"/>
      <c r="N147" s="647"/>
      <c r="O147" s="646"/>
    </row>
    <row r="148" spans="7:15" ht="15" customHeight="1" x14ac:dyDescent="0.25">
      <c r="G148" s="349"/>
      <c r="H148" s="349"/>
      <c r="I148" s="349"/>
      <c r="J148" s="349"/>
      <c r="L148" s="645"/>
      <c r="M148" s="646"/>
      <c r="N148" s="647"/>
      <c r="O148" s="646"/>
    </row>
    <row r="149" spans="7:15" ht="15" customHeight="1" x14ac:dyDescent="0.25">
      <c r="G149" s="349"/>
      <c r="H149" s="349"/>
      <c r="I149" s="349"/>
      <c r="J149" s="349"/>
      <c r="L149" s="645"/>
      <c r="M149" s="646"/>
      <c r="N149" s="647"/>
      <c r="O149" s="646"/>
    </row>
    <row r="150" spans="7:15" ht="15" customHeight="1" x14ac:dyDescent="0.25">
      <c r="G150" s="349"/>
      <c r="H150" s="349"/>
      <c r="I150" s="349"/>
      <c r="J150" s="349"/>
      <c r="L150" s="645"/>
      <c r="M150" s="646"/>
      <c r="N150" s="647"/>
      <c r="O150" s="646"/>
    </row>
    <row r="151" spans="7:15" ht="15" customHeight="1" x14ac:dyDescent="0.25">
      <c r="G151" s="349"/>
      <c r="H151" s="349"/>
      <c r="I151" s="349"/>
      <c r="J151" s="349"/>
      <c r="L151" s="645"/>
      <c r="M151" s="646"/>
      <c r="N151" s="647"/>
      <c r="O151" s="646"/>
    </row>
    <row r="152" spans="7:15" ht="15" customHeight="1" x14ac:dyDescent="0.25">
      <c r="G152" s="349"/>
      <c r="H152" s="349"/>
      <c r="I152" s="349"/>
      <c r="J152" s="349"/>
      <c r="L152" s="645"/>
      <c r="M152" s="646"/>
      <c r="N152" s="647"/>
      <c r="O152" s="646"/>
    </row>
    <row r="153" spans="7:15" ht="15" customHeight="1" x14ac:dyDescent="0.25">
      <c r="G153" s="349"/>
      <c r="H153" s="349"/>
      <c r="I153" s="349"/>
      <c r="J153" s="349"/>
      <c r="L153" s="645"/>
      <c r="M153" s="646"/>
      <c r="N153" s="647"/>
      <c r="O153" s="646"/>
    </row>
    <row r="154" spans="7:15" ht="15" customHeight="1" x14ac:dyDescent="0.25">
      <c r="G154" s="349"/>
      <c r="H154" s="349"/>
      <c r="I154" s="349"/>
      <c r="J154" s="349"/>
      <c r="L154" s="645"/>
      <c r="M154" s="646"/>
      <c r="N154" s="647"/>
      <c r="O154" s="646"/>
    </row>
    <row r="155" spans="7:15" ht="15" customHeight="1" x14ac:dyDescent="0.25">
      <c r="G155" s="349"/>
      <c r="H155" s="349"/>
      <c r="I155" s="349"/>
      <c r="J155" s="349"/>
      <c r="L155" s="645"/>
      <c r="M155" s="646"/>
      <c r="N155" s="647"/>
      <c r="O155" s="646"/>
    </row>
    <row r="156" spans="7:15" ht="15" customHeight="1" x14ac:dyDescent="0.25">
      <c r="G156" s="349"/>
      <c r="H156" s="349"/>
      <c r="I156" s="349"/>
      <c r="J156" s="349"/>
      <c r="L156" s="645"/>
      <c r="M156" s="646"/>
      <c r="N156" s="647"/>
      <c r="O156" s="646"/>
    </row>
    <row r="157" spans="7:15" ht="15" customHeight="1" x14ac:dyDescent="0.25">
      <c r="G157" s="349"/>
      <c r="H157" s="349"/>
      <c r="I157" s="349"/>
      <c r="J157" s="349"/>
      <c r="L157" s="645"/>
      <c r="M157" s="646"/>
      <c r="N157" s="647"/>
      <c r="O157" s="646"/>
    </row>
    <row r="158" spans="7:15" ht="15" customHeight="1" x14ac:dyDescent="0.25">
      <c r="G158" s="349"/>
      <c r="H158" s="349"/>
      <c r="I158" s="349"/>
      <c r="J158" s="349"/>
      <c r="L158" s="645"/>
      <c r="M158" s="646"/>
      <c r="N158" s="647"/>
      <c r="O158" s="646"/>
    </row>
    <row r="159" spans="7:15" ht="15" customHeight="1" x14ac:dyDescent="0.25">
      <c r="G159" s="349"/>
      <c r="H159" s="349"/>
      <c r="I159" s="349"/>
      <c r="J159" s="349"/>
      <c r="L159" s="645"/>
      <c r="M159" s="646"/>
      <c r="N159" s="647"/>
      <c r="O159" s="646"/>
    </row>
    <row r="160" spans="7:15" ht="15" customHeight="1" x14ac:dyDescent="0.25">
      <c r="G160" s="349"/>
      <c r="H160" s="349"/>
      <c r="I160" s="349"/>
      <c r="J160" s="349"/>
      <c r="L160" s="645"/>
      <c r="M160" s="646"/>
      <c r="N160" s="647"/>
      <c r="O160" s="646"/>
    </row>
    <row r="161" spans="7:15" ht="15" customHeight="1" x14ac:dyDescent="0.25">
      <c r="G161" s="349"/>
      <c r="H161" s="349"/>
      <c r="I161" s="349"/>
      <c r="J161" s="349"/>
      <c r="L161" s="645"/>
      <c r="M161" s="646"/>
      <c r="N161" s="647"/>
      <c r="O161" s="646"/>
    </row>
    <row r="162" spans="7:15" ht="15" customHeight="1" x14ac:dyDescent="0.25">
      <c r="G162" s="349"/>
      <c r="H162" s="349"/>
      <c r="I162" s="349"/>
      <c r="J162" s="349"/>
      <c r="L162" s="645"/>
      <c r="M162" s="646"/>
      <c r="N162" s="647"/>
      <c r="O162" s="646"/>
    </row>
    <row r="163" spans="7:15" ht="15" customHeight="1" x14ac:dyDescent="0.25">
      <c r="G163" s="349"/>
      <c r="H163" s="349"/>
      <c r="I163" s="349"/>
      <c r="J163" s="349"/>
      <c r="L163" s="645"/>
      <c r="M163" s="646"/>
      <c r="N163" s="647"/>
      <c r="O163" s="646"/>
    </row>
    <row r="164" spans="7:15" ht="15" customHeight="1" x14ac:dyDescent="0.25">
      <c r="G164" s="349"/>
      <c r="H164" s="349"/>
      <c r="I164" s="349"/>
      <c r="J164" s="349"/>
      <c r="L164" s="645"/>
      <c r="M164" s="646"/>
      <c r="N164" s="647"/>
      <c r="O164" s="646"/>
    </row>
    <row r="165" spans="7:15" ht="15" customHeight="1" x14ac:dyDescent="0.25">
      <c r="G165" s="349"/>
      <c r="H165" s="349"/>
      <c r="I165" s="349"/>
      <c r="J165" s="349"/>
      <c r="L165" s="645"/>
      <c r="M165" s="646"/>
      <c r="N165" s="647"/>
      <c r="O165" s="646"/>
    </row>
    <row r="166" spans="7:15" ht="15" customHeight="1" x14ac:dyDescent="0.25">
      <c r="G166" s="349"/>
      <c r="H166" s="349"/>
      <c r="I166" s="349"/>
      <c r="J166" s="349"/>
      <c r="L166" s="645"/>
      <c r="M166" s="646"/>
      <c r="N166" s="647"/>
      <c r="O166" s="646"/>
    </row>
    <row r="167" spans="7:15" ht="15" customHeight="1" x14ac:dyDescent="0.25">
      <c r="G167" s="349"/>
      <c r="H167" s="349"/>
      <c r="I167" s="349"/>
      <c r="J167" s="349"/>
      <c r="L167" s="645"/>
      <c r="M167" s="646"/>
      <c r="N167" s="647"/>
      <c r="O167" s="646"/>
    </row>
    <row r="168" spans="7:15" ht="15" customHeight="1" x14ac:dyDescent="0.25">
      <c r="G168" s="349"/>
      <c r="H168" s="349"/>
      <c r="I168" s="349"/>
      <c r="J168" s="349"/>
      <c r="L168" s="645"/>
      <c r="M168" s="646"/>
      <c r="N168" s="647"/>
      <c r="O168" s="646"/>
    </row>
    <row r="169" spans="7:15" ht="15" customHeight="1" x14ac:dyDescent="0.25">
      <c r="G169" s="349"/>
      <c r="H169" s="349"/>
      <c r="I169" s="349"/>
      <c r="J169" s="349"/>
      <c r="L169" s="645"/>
      <c r="M169" s="646"/>
      <c r="N169" s="647"/>
      <c r="O169" s="646"/>
    </row>
    <row r="170" spans="7:15" ht="15" customHeight="1" x14ac:dyDescent="0.25">
      <c r="G170" s="349"/>
      <c r="H170" s="349"/>
      <c r="I170" s="349"/>
      <c r="J170" s="349"/>
      <c r="L170" s="645"/>
      <c r="M170" s="646"/>
      <c r="N170" s="647"/>
      <c r="O170" s="646"/>
    </row>
    <row r="171" spans="7:15" ht="15" customHeight="1" x14ac:dyDescent="0.25">
      <c r="G171" s="349"/>
      <c r="H171" s="349"/>
      <c r="I171" s="349"/>
      <c r="J171" s="349"/>
      <c r="L171" s="645"/>
      <c r="M171" s="646"/>
      <c r="N171" s="647"/>
      <c r="O171" s="646"/>
    </row>
    <row r="172" spans="7:15" ht="15" customHeight="1" x14ac:dyDescent="0.25">
      <c r="G172" s="349"/>
      <c r="H172" s="349"/>
      <c r="I172" s="349"/>
      <c r="J172" s="349"/>
      <c r="L172" s="645"/>
      <c r="M172" s="646"/>
      <c r="N172" s="647"/>
      <c r="O172" s="646"/>
    </row>
    <row r="173" spans="7:15" ht="15" customHeight="1" x14ac:dyDescent="0.25">
      <c r="G173" s="349"/>
      <c r="H173" s="349"/>
      <c r="I173" s="349"/>
      <c r="J173" s="349"/>
      <c r="L173" s="645"/>
      <c r="M173" s="646"/>
      <c r="N173" s="647"/>
      <c r="O173" s="646"/>
    </row>
    <row r="174" spans="7:15" ht="15" customHeight="1" x14ac:dyDescent="0.25">
      <c r="G174" s="349"/>
      <c r="H174" s="349"/>
      <c r="I174" s="349"/>
      <c r="J174" s="349"/>
      <c r="L174" s="645"/>
      <c r="M174" s="646"/>
      <c r="N174" s="647"/>
      <c r="O174" s="646"/>
    </row>
    <row r="175" spans="7:15" ht="15" customHeight="1" x14ac:dyDescent="0.25">
      <c r="G175" s="349"/>
      <c r="H175" s="349"/>
      <c r="I175" s="349"/>
      <c r="J175" s="349"/>
      <c r="L175" s="645"/>
      <c r="M175" s="646"/>
      <c r="N175" s="647"/>
      <c r="O175" s="646"/>
    </row>
    <row r="176" spans="7:15" ht="15" customHeight="1" x14ac:dyDescent="0.25">
      <c r="G176" s="349"/>
      <c r="H176" s="349"/>
      <c r="I176" s="349"/>
      <c r="J176" s="349"/>
      <c r="L176" s="645"/>
      <c r="M176" s="646"/>
      <c r="N176" s="647"/>
      <c r="O176" s="646"/>
    </row>
    <row r="177" spans="7:15" ht="15" customHeight="1" x14ac:dyDescent="0.25">
      <c r="G177" s="349"/>
      <c r="H177" s="349"/>
      <c r="I177" s="349"/>
      <c r="J177" s="349"/>
      <c r="L177" s="645"/>
      <c r="M177" s="646"/>
      <c r="N177" s="647"/>
      <c r="O177" s="646"/>
    </row>
    <row r="178" spans="7:15" ht="15" customHeight="1" x14ac:dyDescent="0.25">
      <c r="G178" s="349"/>
      <c r="H178" s="349"/>
      <c r="I178" s="349"/>
      <c r="J178" s="349"/>
      <c r="L178" s="645"/>
      <c r="M178" s="646"/>
      <c r="N178" s="647"/>
      <c r="O178" s="646"/>
    </row>
    <row r="179" spans="7:15" ht="15" customHeight="1" x14ac:dyDescent="0.25">
      <c r="G179" s="349"/>
      <c r="H179" s="349"/>
      <c r="I179" s="349"/>
      <c r="J179" s="349"/>
      <c r="L179" s="645"/>
      <c r="M179" s="646"/>
      <c r="N179" s="647"/>
      <c r="O179" s="646"/>
    </row>
    <row r="180" spans="7:15" ht="15" customHeight="1" x14ac:dyDescent="0.25">
      <c r="G180" s="349"/>
      <c r="H180" s="349"/>
      <c r="I180" s="349"/>
      <c r="J180" s="349"/>
      <c r="L180" s="645"/>
      <c r="M180" s="646"/>
      <c r="N180" s="647"/>
      <c r="O180" s="646"/>
    </row>
    <row r="181" spans="7:15" ht="15" customHeight="1" x14ac:dyDescent="0.25">
      <c r="G181" s="349"/>
      <c r="H181" s="349"/>
      <c r="I181" s="349"/>
      <c r="J181" s="349"/>
      <c r="L181" s="645"/>
      <c r="M181" s="646"/>
      <c r="N181" s="647"/>
      <c r="O181" s="646"/>
    </row>
    <row r="182" spans="7:15" ht="15" customHeight="1" x14ac:dyDescent="0.25">
      <c r="G182" s="349"/>
      <c r="H182" s="349"/>
      <c r="I182" s="349"/>
      <c r="J182" s="349"/>
      <c r="L182" s="645"/>
      <c r="M182" s="646"/>
      <c r="N182" s="647"/>
      <c r="O182" s="646"/>
    </row>
    <row r="183" spans="7:15" ht="15" customHeight="1" x14ac:dyDescent="0.25">
      <c r="G183" s="349"/>
      <c r="H183" s="349"/>
      <c r="I183" s="349"/>
      <c r="J183" s="349"/>
      <c r="L183" s="645"/>
      <c r="M183" s="646"/>
      <c r="N183" s="647"/>
      <c r="O183" s="646"/>
    </row>
    <row r="184" spans="7:15" ht="15" customHeight="1" x14ac:dyDescent="0.25">
      <c r="G184" s="349"/>
      <c r="H184" s="349"/>
      <c r="I184" s="349"/>
      <c r="J184" s="349"/>
      <c r="L184" s="645"/>
      <c r="M184" s="646"/>
      <c r="N184" s="647"/>
      <c r="O184" s="646"/>
    </row>
    <row r="185" spans="7:15" ht="15" customHeight="1" x14ac:dyDescent="0.25">
      <c r="G185" s="349"/>
      <c r="H185" s="349"/>
      <c r="I185" s="349"/>
      <c r="J185" s="349"/>
      <c r="L185" s="645"/>
      <c r="M185" s="646"/>
      <c r="N185" s="647"/>
      <c r="O185" s="646"/>
    </row>
    <row r="186" spans="7:15" ht="15" customHeight="1" x14ac:dyDescent="0.25">
      <c r="G186" s="349"/>
      <c r="H186" s="349"/>
      <c r="I186" s="349"/>
      <c r="J186" s="349"/>
      <c r="L186" s="645"/>
      <c r="M186" s="646"/>
      <c r="N186" s="647"/>
      <c r="O186" s="646"/>
    </row>
    <row r="187" spans="7:15" ht="15" customHeight="1" x14ac:dyDescent="0.25">
      <c r="G187" s="349"/>
      <c r="H187" s="349"/>
      <c r="I187" s="349"/>
      <c r="J187" s="349"/>
      <c r="L187" s="645"/>
      <c r="M187" s="646"/>
      <c r="N187" s="647"/>
      <c r="O187" s="646"/>
    </row>
    <row r="188" spans="7:15" ht="15" customHeight="1" x14ac:dyDescent="0.25">
      <c r="G188" s="349"/>
      <c r="H188" s="349"/>
      <c r="I188" s="349"/>
      <c r="J188" s="349"/>
      <c r="L188" s="645"/>
      <c r="M188" s="646"/>
      <c r="N188" s="647"/>
      <c r="O188" s="646"/>
    </row>
    <row r="189" spans="7:15" ht="15" customHeight="1" x14ac:dyDescent="0.25">
      <c r="G189" s="349"/>
      <c r="H189" s="349"/>
      <c r="I189" s="349"/>
      <c r="J189" s="349"/>
      <c r="L189" s="645"/>
      <c r="M189" s="646"/>
      <c r="N189" s="647"/>
      <c r="O189" s="646"/>
    </row>
    <row r="190" spans="7:15" ht="15" customHeight="1" x14ac:dyDescent="0.25">
      <c r="G190" s="349"/>
      <c r="H190" s="349"/>
      <c r="I190" s="349"/>
      <c r="J190" s="349"/>
      <c r="L190" s="645"/>
      <c r="M190" s="646"/>
      <c r="N190" s="647"/>
      <c r="O190" s="646"/>
    </row>
    <row r="191" spans="7:15" ht="15" customHeight="1" x14ac:dyDescent="0.25">
      <c r="G191" s="349"/>
      <c r="H191" s="349"/>
      <c r="I191" s="349"/>
      <c r="J191" s="349"/>
      <c r="L191" s="645"/>
      <c r="M191" s="646"/>
      <c r="N191" s="647"/>
      <c r="O191" s="646"/>
    </row>
    <row r="192" spans="7:15" ht="15" customHeight="1" x14ac:dyDescent="0.25">
      <c r="G192" s="349"/>
      <c r="H192" s="349"/>
      <c r="I192" s="349"/>
      <c r="J192" s="349"/>
      <c r="L192" s="645"/>
      <c r="M192" s="646"/>
      <c r="N192" s="647"/>
      <c r="O192" s="646"/>
    </row>
    <row r="193" spans="7:15" ht="15" customHeight="1" x14ac:dyDescent="0.25">
      <c r="G193" s="349"/>
      <c r="H193" s="349"/>
      <c r="I193" s="349"/>
      <c r="J193" s="349"/>
      <c r="L193" s="645"/>
      <c r="M193" s="646"/>
      <c r="N193" s="647"/>
      <c r="O193" s="646"/>
    </row>
    <row r="194" spans="7:15" ht="15" customHeight="1" x14ac:dyDescent="0.25">
      <c r="G194" s="349"/>
      <c r="H194" s="349"/>
      <c r="I194" s="349"/>
      <c r="J194" s="349"/>
      <c r="L194" s="645"/>
      <c r="M194" s="646"/>
      <c r="N194" s="647"/>
      <c r="O194" s="646"/>
    </row>
    <row r="195" spans="7:15" ht="15" customHeight="1" x14ac:dyDescent="0.25">
      <c r="G195" s="349"/>
      <c r="H195" s="349"/>
      <c r="I195" s="349"/>
      <c r="J195" s="349"/>
      <c r="L195" s="645"/>
      <c r="M195" s="646"/>
      <c r="N195" s="647"/>
      <c r="O195" s="646"/>
    </row>
    <row r="196" spans="7:15" ht="15" customHeight="1" x14ac:dyDescent="0.25">
      <c r="G196" s="349"/>
      <c r="H196" s="349"/>
      <c r="I196" s="349"/>
      <c r="J196" s="349"/>
      <c r="L196" s="645"/>
      <c r="M196" s="646"/>
      <c r="N196" s="647"/>
      <c r="O196" s="646"/>
    </row>
    <row r="197" spans="7:15" ht="15" customHeight="1" x14ac:dyDescent="0.25">
      <c r="G197" s="349"/>
      <c r="H197" s="349"/>
      <c r="I197" s="349"/>
      <c r="J197" s="349"/>
      <c r="L197" s="645"/>
      <c r="M197" s="646"/>
      <c r="N197" s="647"/>
      <c r="O197" s="646"/>
    </row>
    <row r="198" spans="7:15" ht="15" customHeight="1" x14ac:dyDescent="0.25">
      <c r="G198" s="349"/>
      <c r="H198" s="349"/>
      <c r="I198" s="349"/>
      <c r="J198" s="349"/>
      <c r="L198" s="645"/>
      <c r="M198" s="646"/>
      <c r="N198" s="647"/>
      <c r="O198" s="646"/>
    </row>
    <row r="199" spans="7:15" ht="15" customHeight="1" x14ac:dyDescent="0.25">
      <c r="G199" s="349"/>
      <c r="H199" s="349"/>
      <c r="I199" s="349"/>
      <c r="J199" s="349"/>
      <c r="L199" s="645"/>
      <c r="M199" s="646"/>
      <c r="N199" s="647"/>
      <c r="O199" s="646"/>
    </row>
    <row r="200" spans="7:15" ht="15" customHeight="1" x14ac:dyDescent="0.25">
      <c r="G200" s="349"/>
      <c r="H200" s="349"/>
      <c r="I200" s="349"/>
      <c r="J200" s="349"/>
      <c r="L200" s="645"/>
      <c r="M200" s="646"/>
      <c r="N200" s="647"/>
      <c r="O200" s="646"/>
    </row>
    <row r="201" spans="7:15" ht="15" customHeight="1" x14ac:dyDescent="0.25">
      <c r="G201" s="349"/>
      <c r="H201" s="349"/>
      <c r="I201" s="349"/>
      <c r="J201" s="349"/>
      <c r="L201" s="645"/>
      <c r="M201" s="646"/>
      <c r="N201" s="647"/>
      <c r="O201" s="646"/>
    </row>
    <row r="202" spans="7:15" ht="15" customHeight="1" x14ac:dyDescent="0.25">
      <c r="G202" s="349"/>
      <c r="H202" s="349"/>
      <c r="I202" s="349"/>
      <c r="J202" s="349"/>
      <c r="L202" s="645"/>
      <c r="M202" s="646"/>
      <c r="N202" s="647"/>
      <c r="O202" s="646"/>
    </row>
    <row r="203" spans="7:15" ht="15" customHeight="1" x14ac:dyDescent="0.25">
      <c r="G203" s="349"/>
      <c r="H203" s="349"/>
      <c r="I203" s="349"/>
      <c r="J203" s="349"/>
      <c r="L203" s="645"/>
      <c r="M203" s="646"/>
      <c r="N203" s="647"/>
      <c r="O203" s="646"/>
    </row>
    <row r="204" spans="7:15" ht="15" customHeight="1" x14ac:dyDescent="0.25">
      <c r="G204" s="349"/>
      <c r="H204" s="349"/>
      <c r="I204" s="349"/>
      <c r="J204" s="349"/>
      <c r="L204" s="645"/>
      <c r="M204" s="646"/>
      <c r="N204" s="647"/>
      <c r="O204" s="646"/>
    </row>
    <row r="205" spans="7:15" ht="15" customHeight="1" x14ac:dyDescent="0.25">
      <c r="G205" s="349"/>
      <c r="H205" s="349"/>
      <c r="I205" s="349"/>
      <c r="J205" s="349"/>
      <c r="L205" s="645"/>
      <c r="M205" s="646"/>
      <c r="N205" s="647"/>
      <c r="O205" s="646"/>
    </row>
    <row r="206" spans="7:15" ht="15" customHeight="1" x14ac:dyDescent="0.25">
      <c r="G206" s="349"/>
      <c r="H206" s="349"/>
      <c r="I206" s="349"/>
      <c r="J206" s="349"/>
      <c r="L206" s="645"/>
      <c r="M206" s="646"/>
      <c r="N206" s="647"/>
      <c r="O206" s="646"/>
    </row>
    <row r="207" spans="7:15" ht="15" customHeight="1" x14ac:dyDescent="0.25">
      <c r="G207" s="349"/>
      <c r="H207" s="349"/>
      <c r="I207" s="349"/>
      <c r="J207" s="349"/>
      <c r="L207" s="645"/>
      <c r="M207" s="646"/>
      <c r="N207" s="647"/>
      <c r="O207" s="646"/>
    </row>
    <row r="208" spans="7:15" ht="15" customHeight="1" x14ac:dyDescent="0.25">
      <c r="G208" s="349"/>
      <c r="H208" s="349"/>
      <c r="I208" s="349"/>
      <c r="J208" s="349"/>
      <c r="L208" s="645"/>
      <c r="M208" s="646"/>
      <c r="N208" s="647"/>
      <c r="O208" s="646"/>
    </row>
    <row r="209" spans="7:15" ht="15" customHeight="1" x14ac:dyDescent="0.25">
      <c r="G209" s="349"/>
      <c r="H209" s="349"/>
      <c r="I209" s="349"/>
      <c r="J209" s="349"/>
      <c r="L209" s="645"/>
      <c r="M209" s="646"/>
      <c r="N209" s="647"/>
      <c r="O209" s="646"/>
    </row>
    <row r="210" spans="7:15" ht="15" customHeight="1" x14ac:dyDescent="0.25">
      <c r="G210" s="349"/>
      <c r="H210" s="349"/>
      <c r="I210" s="349"/>
      <c r="J210" s="349"/>
      <c r="L210" s="645"/>
      <c r="M210" s="646"/>
      <c r="N210" s="647"/>
      <c r="O210" s="646"/>
    </row>
    <row r="211" spans="7:15" ht="15" customHeight="1" x14ac:dyDescent="0.25">
      <c r="G211" s="349"/>
      <c r="H211" s="349"/>
      <c r="I211" s="349"/>
      <c r="J211" s="349"/>
      <c r="L211" s="645"/>
      <c r="M211" s="646"/>
      <c r="N211" s="647"/>
      <c r="O211" s="646"/>
    </row>
    <row r="212" spans="7:15" ht="15" customHeight="1" x14ac:dyDescent="0.25">
      <c r="G212" s="349"/>
      <c r="H212" s="349"/>
      <c r="I212" s="349"/>
      <c r="J212" s="349"/>
      <c r="L212" s="645"/>
      <c r="M212" s="646"/>
      <c r="N212" s="647"/>
      <c r="O212" s="646"/>
    </row>
    <row r="213" spans="7:15" ht="15" customHeight="1" x14ac:dyDescent="0.25">
      <c r="G213" s="349"/>
      <c r="H213" s="349"/>
      <c r="I213" s="349"/>
      <c r="J213" s="349"/>
      <c r="L213" s="645"/>
      <c r="M213" s="646"/>
      <c r="N213" s="647"/>
      <c r="O213" s="646"/>
    </row>
    <row r="214" spans="7:15" ht="15" customHeight="1" x14ac:dyDescent="0.25">
      <c r="G214" s="349"/>
      <c r="H214" s="349"/>
      <c r="I214" s="349"/>
      <c r="J214" s="349"/>
      <c r="L214" s="645"/>
      <c r="M214" s="646"/>
      <c r="N214" s="647"/>
      <c r="O214" s="646"/>
    </row>
    <row r="215" spans="7:15" ht="15" customHeight="1" x14ac:dyDescent="0.25">
      <c r="G215" s="349"/>
      <c r="H215" s="349"/>
      <c r="I215" s="349"/>
      <c r="J215" s="349"/>
      <c r="L215" s="645"/>
      <c r="M215" s="646"/>
      <c r="N215" s="647"/>
      <c r="O215" s="646"/>
    </row>
    <row r="216" spans="7:15" ht="15" customHeight="1" x14ac:dyDescent="0.25">
      <c r="G216" s="349"/>
      <c r="H216" s="349"/>
      <c r="I216" s="349"/>
      <c r="J216" s="349"/>
      <c r="L216" s="645"/>
      <c r="M216" s="646"/>
      <c r="N216" s="647"/>
      <c r="O216" s="646"/>
    </row>
    <row r="217" spans="7:15" ht="15" customHeight="1" x14ac:dyDescent="0.25">
      <c r="G217" s="349"/>
      <c r="H217" s="349"/>
      <c r="I217" s="349"/>
      <c r="J217" s="349"/>
      <c r="L217" s="645"/>
      <c r="M217" s="646"/>
      <c r="N217" s="647"/>
      <c r="O217" s="646"/>
    </row>
    <row r="218" spans="7:15" ht="15" customHeight="1" x14ac:dyDescent="0.25">
      <c r="G218" s="349"/>
      <c r="H218" s="349"/>
      <c r="I218" s="349"/>
      <c r="J218" s="349"/>
      <c r="L218" s="645"/>
      <c r="M218" s="646"/>
      <c r="N218" s="647"/>
      <c r="O218" s="646"/>
    </row>
    <row r="219" spans="7:15" ht="15" customHeight="1" x14ac:dyDescent="0.25">
      <c r="G219" s="349"/>
      <c r="H219" s="349"/>
      <c r="I219" s="349"/>
      <c r="J219" s="349"/>
      <c r="L219" s="645"/>
      <c r="M219" s="646"/>
      <c r="N219" s="647"/>
      <c r="O219" s="646"/>
    </row>
    <row r="220" spans="7:15" ht="15" customHeight="1" x14ac:dyDescent="0.25">
      <c r="G220" s="349"/>
      <c r="H220" s="349"/>
      <c r="I220" s="349"/>
      <c r="J220" s="349"/>
      <c r="L220" s="645"/>
      <c r="M220" s="646"/>
      <c r="N220" s="647"/>
      <c r="O220" s="646"/>
    </row>
    <row r="221" spans="7:15" ht="15" customHeight="1" x14ac:dyDescent="0.25">
      <c r="G221" s="349"/>
      <c r="H221" s="349"/>
      <c r="I221" s="349"/>
      <c r="J221" s="349"/>
      <c r="L221" s="645"/>
      <c r="M221" s="646"/>
      <c r="N221" s="647"/>
      <c r="O221" s="646"/>
    </row>
    <row r="222" spans="7:15" ht="15" customHeight="1" x14ac:dyDescent="0.25">
      <c r="G222" s="349"/>
      <c r="H222" s="349"/>
      <c r="I222" s="349"/>
      <c r="J222" s="349"/>
      <c r="L222" s="645"/>
      <c r="M222" s="646"/>
      <c r="N222" s="647"/>
      <c r="O222" s="646"/>
    </row>
    <row r="223" spans="7:15" ht="15" customHeight="1" x14ac:dyDescent="0.25">
      <c r="G223" s="349"/>
      <c r="H223" s="349"/>
      <c r="I223" s="349"/>
      <c r="J223" s="349"/>
      <c r="L223" s="645"/>
      <c r="M223" s="646"/>
      <c r="N223" s="647"/>
      <c r="O223" s="646"/>
    </row>
    <row r="224" spans="7:15" ht="15" customHeight="1" x14ac:dyDescent="0.25">
      <c r="G224" s="349"/>
      <c r="H224" s="349"/>
      <c r="I224" s="349"/>
      <c r="J224" s="349"/>
      <c r="L224" s="645"/>
      <c r="M224" s="646"/>
      <c r="N224" s="647"/>
      <c r="O224" s="646"/>
    </row>
    <row r="225" spans="7:15" ht="15" customHeight="1" x14ac:dyDescent="0.25">
      <c r="G225" s="349"/>
      <c r="H225" s="349"/>
      <c r="I225" s="349"/>
      <c r="J225" s="349"/>
      <c r="L225" s="645"/>
      <c r="M225" s="646"/>
      <c r="N225" s="647"/>
      <c r="O225" s="646"/>
    </row>
    <row r="226" spans="7:15" ht="15" customHeight="1" x14ac:dyDescent="0.25">
      <c r="G226" s="349"/>
      <c r="H226" s="349"/>
      <c r="I226" s="349"/>
      <c r="J226" s="349"/>
      <c r="L226" s="645"/>
      <c r="M226" s="646"/>
      <c r="N226" s="647"/>
      <c r="O226" s="646"/>
    </row>
    <row r="227" spans="7:15" ht="15" customHeight="1" x14ac:dyDescent="0.25">
      <c r="G227" s="349"/>
      <c r="H227" s="349"/>
      <c r="I227" s="349"/>
      <c r="J227" s="349"/>
      <c r="L227" s="645"/>
      <c r="M227" s="646"/>
      <c r="N227" s="647"/>
      <c r="O227" s="646"/>
    </row>
    <row r="228" spans="7:15" ht="15" customHeight="1" x14ac:dyDescent="0.25">
      <c r="G228" s="349"/>
      <c r="H228" s="349"/>
      <c r="I228" s="349"/>
      <c r="J228" s="349"/>
      <c r="L228" s="645"/>
      <c r="M228" s="646"/>
      <c r="N228" s="647"/>
      <c r="O228" s="646"/>
    </row>
    <row r="229" spans="7:15" ht="15" customHeight="1" x14ac:dyDescent="0.25">
      <c r="G229" s="349"/>
      <c r="H229" s="349"/>
      <c r="I229" s="349"/>
      <c r="J229" s="349"/>
      <c r="L229" s="645"/>
      <c r="M229" s="646"/>
      <c r="N229" s="647"/>
      <c r="O229" s="646"/>
    </row>
    <row r="230" spans="7:15" ht="15" customHeight="1" x14ac:dyDescent="0.25">
      <c r="G230" s="349"/>
      <c r="H230" s="349"/>
      <c r="I230" s="349"/>
      <c r="J230" s="349"/>
      <c r="L230" s="645"/>
      <c r="M230" s="646"/>
      <c r="N230" s="647"/>
      <c r="O230" s="646"/>
    </row>
    <row r="231" spans="7:15" ht="15" customHeight="1" x14ac:dyDescent="0.25">
      <c r="G231" s="349"/>
      <c r="H231" s="349"/>
      <c r="I231" s="349"/>
      <c r="J231" s="349"/>
      <c r="L231" s="645"/>
      <c r="M231" s="646"/>
      <c r="N231" s="647"/>
      <c r="O231" s="646"/>
    </row>
    <row r="232" spans="7:15" ht="15" customHeight="1" x14ac:dyDescent="0.25">
      <c r="G232" s="349"/>
      <c r="H232" s="349"/>
      <c r="I232" s="349"/>
      <c r="J232" s="349"/>
      <c r="L232" s="645"/>
      <c r="M232" s="646"/>
      <c r="N232" s="647"/>
      <c r="O232" s="646"/>
    </row>
    <row r="233" spans="7:15" ht="15" customHeight="1" x14ac:dyDescent="0.25">
      <c r="G233" s="349"/>
      <c r="H233" s="349"/>
      <c r="I233" s="349"/>
      <c r="J233" s="349"/>
      <c r="L233" s="645"/>
      <c r="M233" s="646"/>
      <c r="N233" s="647"/>
      <c r="O233" s="646"/>
    </row>
    <row r="234" spans="7:15" ht="15" customHeight="1" x14ac:dyDescent="0.25">
      <c r="G234" s="349"/>
      <c r="H234" s="349"/>
      <c r="I234" s="349"/>
      <c r="J234" s="349"/>
      <c r="L234" s="645"/>
      <c r="M234" s="646"/>
      <c r="N234" s="647"/>
      <c r="O234" s="646"/>
    </row>
    <row r="235" spans="7:15" ht="15" customHeight="1" x14ac:dyDescent="0.25">
      <c r="G235" s="349"/>
      <c r="H235" s="349"/>
      <c r="I235" s="349"/>
      <c r="J235" s="349"/>
      <c r="L235" s="645"/>
      <c r="M235" s="646"/>
      <c r="N235" s="647"/>
      <c r="O235" s="646"/>
    </row>
    <row r="236" spans="7:15" ht="15" customHeight="1" x14ac:dyDescent="0.25">
      <c r="G236" s="349"/>
      <c r="H236" s="349"/>
      <c r="I236" s="349"/>
      <c r="J236" s="349"/>
      <c r="L236" s="645"/>
      <c r="M236" s="646"/>
      <c r="N236" s="647"/>
      <c r="O236" s="646"/>
    </row>
    <row r="237" spans="7:15" ht="15" customHeight="1" x14ac:dyDescent="0.25">
      <c r="G237" s="349"/>
      <c r="H237" s="349"/>
      <c r="I237" s="349"/>
      <c r="J237" s="349"/>
      <c r="L237" s="645"/>
      <c r="M237" s="646"/>
      <c r="N237" s="647"/>
      <c r="O237" s="646"/>
    </row>
    <row r="238" spans="7:15" ht="15" customHeight="1" x14ac:dyDescent="0.25">
      <c r="G238" s="349"/>
      <c r="H238" s="349"/>
      <c r="I238" s="349"/>
      <c r="J238" s="349"/>
      <c r="L238" s="645"/>
      <c r="M238" s="646"/>
      <c r="N238" s="647"/>
      <c r="O238" s="646"/>
    </row>
    <row r="239" spans="7:15" ht="15" customHeight="1" x14ac:dyDescent="0.25">
      <c r="G239" s="349"/>
      <c r="H239" s="349"/>
      <c r="I239" s="349"/>
      <c r="J239" s="349"/>
      <c r="L239" s="645"/>
      <c r="M239" s="646"/>
      <c r="N239" s="647"/>
      <c r="O239" s="646"/>
    </row>
    <row r="240" spans="7:15" ht="15" customHeight="1" x14ac:dyDescent="0.25">
      <c r="G240" s="349"/>
      <c r="H240" s="349"/>
      <c r="I240" s="349"/>
      <c r="J240" s="349"/>
      <c r="L240" s="645"/>
      <c r="M240" s="646"/>
      <c r="N240" s="647"/>
      <c r="O240" s="646"/>
    </row>
    <row r="241" spans="7:15" ht="15" customHeight="1" x14ac:dyDescent="0.25">
      <c r="G241" s="349"/>
      <c r="H241" s="349"/>
      <c r="I241" s="349"/>
      <c r="J241" s="349"/>
      <c r="L241" s="645"/>
      <c r="M241" s="646"/>
      <c r="N241" s="647"/>
      <c r="O241" s="646"/>
    </row>
    <row r="242" spans="7:15" ht="15" customHeight="1" x14ac:dyDescent="0.25">
      <c r="G242" s="349"/>
      <c r="H242" s="349"/>
      <c r="I242" s="349"/>
      <c r="J242" s="349"/>
      <c r="L242" s="645"/>
      <c r="M242" s="646"/>
      <c r="N242" s="647"/>
      <c r="O242" s="646"/>
    </row>
    <row r="243" spans="7:15" ht="15" customHeight="1" x14ac:dyDescent="0.25">
      <c r="G243" s="349"/>
      <c r="H243" s="349"/>
      <c r="I243" s="349"/>
      <c r="J243" s="349"/>
      <c r="L243" s="645"/>
      <c r="M243" s="646"/>
      <c r="N243" s="647"/>
      <c r="O243" s="646"/>
    </row>
    <row r="244" spans="7:15" ht="15" customHeight="1" x14ac:dyDescent="0.25">
      <c r="G244" s="349"/>
      <c r="H244" s="349"/>
      <c r="I244" s="349"/>
      <c r="J244" s="349"/>
      <c r="L244" s="645"/>
      <c r="M244" s="646"/>
      <c r="N244" s="647"/>
      <c r="O244" s="646"/>
    </row>
    <row r="245" spans="7:15" ht="15" customHeight="1" x14ac:dyDescent="0.25">
      <c r="G245" s="349"/>
      <c r="H245" s="349"/>
      <c r="I245" s="349"/>
      <c r="J245" s="349"/>
    </row>
    <row r="246" spans="7:15" ht="15" customHeight="1" x14ac:dyDescent="0.25">
      <c r="G246" s="349"/>
      <c r="H246" s="349"/>
      <c r="I246" s="349"/>
      <c r="J246" s="349"/>
    </row>
    <row r="247" spans="7:15" ht="15" customHeight="1" x14ac:dyDescent="0.25">
      <c r="G247" s="349"/>
      <c r="H247" s="349"/>
      <c r="I247" s="349"/>
      <c r="J247" s="349"/>
    </row>
    <row r="248" spans="7:15" ht="15" customHeight="1" x14ac:dyDescent="0.25">
      <c r="G248" s="349"/>
      <c r="H248" s="349"/>
      <c r="I248" s="349"/>
      <c r="J248" s="349"/>
    </row>
    <row r="249" spans="7:15" ht="15" customHeight="1" x14ac:dyDescent="0.25">
      <c r="G249" s="349"/>
      <c r="H249" s="349"/>
      <c r="I249" s="349"/>
      <c r="J249" s="349"/>
    </row>
    <row r="250" spans="7:15" ht="15" customHeight="1" x14ac:dyDescent="0.25">
      <c r="G250" s="349"/>
      <c r="H250" s="349"/>
      <c r="I250" s="349"/>
      <c r="J250" s="349"/>
    </row>
    <row r="251" spans="7:15" ht="15" customHeight="1" x14ac:dyDescent="0.25">
      <c r="G251" s="349"/>
      <c r="H251" s="349"/>
      <c r="I251" s="349"/>
      <c r="J251" s="349"/>
    </row>
    <row r="252" spans="7:15" ht="15" customHeight="1" x14ac:dyDescent="0.25">
      <c r="G252" s="349"/>
      <c r="H252" s="349"/>
      <c r="I252" s="349"/>
      <c r="J252" s="349"/>
    </row>
    <row r="253" spans="7:15" ht="15" customHeight="1" x14ac:dyDescent="0.25">
      <c r="G253" s="349"/>
      <c r="H253" s="349"/>
      <c r="I253" s="349"/>
      <c r="J253" s="349"/>
    </row>
    <row r="254" spans="7:15" ht="15" customHeight="1" x14ac:dyDescent="0.25">
      <c r="G254" s="349"/>
      <c r="H254" s="349"/>
      <c r="I254" s="349"/>
      <c r="J254" s="349"/>
    </row>
    <row r="255" spans="7:15" ht="15" customHeight="1" x14ac:dyDescent="0.25"/>
    <row r="256" spans="7:15"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sheetData>
  <sheetProtection algorithmName="SHA-512" hashValue="BEowisLWbt2PaP658uvZ5ZYPT6cTuk8iKeuRmvr6XWY/3uq+VATzczSSKqM49772EgOzYDh5M2yrE305XKqcnw==" saltValue="3b2b3X0PEZ7VpmpinmaXFg==" spinCount="100000" sheet="1" objects="1" scenarios="1"/>
  <mergeCells count="36">
    <mergeCell ref="G6:J6"/>
    <mergeCell ref="G7:J7"/>
    <mergeCell ref="G8:J8"/>
    <mergeCell ref="G9:J9"/>
    <mergeCell ref="G10:J10"/>
    <mergeCell ref="A52:C53"/>
    <mergeCell ref="L12:O12"/>
    <mergeCell ref="A30:C31"/>
    <mergeCell ref="A32:C33"/>
    <mergeCell ref="A34:C35"/>
    <mergeCell ref="A36:C37"/>
    <mergeCell ref="A38:C39"/>
    <mergeCell ref="A42:C42"/>
    <mergeCell ref="A28:C29"/>
    <mergeCell ref="A12:C13"/>
    <mergeCell ref="A14:C15"/>
    <mergeCell ref="A20:C21"/>
    <mergeCell ref="A24:C25"/>
    <mergeCell ref="A26:C27"/>
    <mergeCell ref="A22:C23"/>
    <mergeCell ref="L6:O9"/>
    <mergeCell ref="A16:C17"/>
    <mergeCell ref="A18:C19"/>
    <mergeCell ref="K1:O1"/>
    <mergeCell ref="A50:C51"/>
    <mergeCell ref="A1:C1"/>
    <mergeCell ref="A2:C3"/>
    <mergeCell ref="A4:C5"/>
    <mergeCell ref="A6:C7"/>
    <mergeCell ref="A10:C11"/>
    <mergeCell ref="A8:C9"/>
    <mergeCell ref="G3:J3"/>
    <mergeCell ref="N3:O3"/>
    <mergeCell ref="G4:J4"/>
    <mergeCell ref="N4:O4"/>
    <mergeCell ref="G5:J5"/>
  </mergeCells>
  <conditionalFormatting sqref="E16:J254">
    <cfRule type="expression" dxfId="11" priority="6">
      <formula>$E16&lt;&gt;""</formula>
    </cfRule>
  </conditionalFormatting>
  <conditionalFormatting sqref="F16:J254">
    <cfRule type="expression" dxfId="10" priority="3">
      <formula>$F16=9999</formula>
    </cfRule>
  </conditionalFormatting>
  <conditionalFormatting sqref="E16:E254">
    <cfRule type="expression" dxfId="9" priority="5">
      <formula>$F16=9999</formula>
    </cfRule>
  </conditionalFormatting>
  <conditionalFormatting sqref="L14:L987">
    <cfRule type="expression" dxfId="8" priority="1">
      <formula>AND($L14&gt;1,$O14=0)</formula>
    </cfRule>
  </conditionalFormatting>
  <conditionalFormatting sqref="M14:O987">
    <cfRule type="expression" dxfId="7" priority="2">
      <formula>AND($L14&gt;1,$O14=0)</formula>
    </cfRule>
  </conditionalFormatting>
  <conditionalFormatting sqref="L14:O224">
    <cfRule type="expression" dxfId="6" priority="7">
      <formula>$L14&lt;&gt;""</formula>
    </cfRule>
  </conditionalFormatting>
  <hyperlinks>
    <hyperlink ref="A4:C5" location="Landing!A1" display="Home" xr:uid="{9F556CCB-BFF8-41C2-915C-F383577231A4}"/>
    <hyperlink ref="A14:C15" location="SpaceSA!A1" display="- Safety" xr:uid="{93E84EB4-11A1-43F3-BDFB-DE08C4EB66B1}"/>
    <hyperlink ref="A20:C21" location="SpaceCL!A1" display="- Cleaning" xr:uid="{27535C60-16A9-4509-B303-9E98599AD143}"/>
    <hyperlink ref="A34:C35" location="SpaceCD!A1" display="Your contact details" xr:uid="{928274E9-018C-43ED-A15F-EF427407481A}"/>
    <hyperlink ref="A36:C37" location="SpaceOS!A1" display="Order summary" xr:uid="{8D4DC463-7E50-446B-8DDF-57AAE3A26CA5}"/>
    <hyperlink ref="A38:C39" location="SpaceTC!A1" display="Terms and Conditions" xr:uid="{02DDAF04-DFA1-4CFB-8561-A45AC770C9DF}"/>
    <hyperlink ref="A26:C27" location="'SpaceCA (2)'!A1" display="- Catering - Lunch/Dinner" xr:uid="{D07DB0EA-C394-487F-9B47-98445C3BACAA}"/>
    <hyperlink ref="A28:C29" location="'SpaceCA (3)'!A1" display="- Catering - Alcohol" xr:uid="{CD29C1D2-5BCA-4967-968F-477BDD75E7F5}"/>
    <hyperlink ref="A30:C31" location="'SpaceCA (4)'!A1" display="- Catering - Hygiene" xr:uid="{887E3B44-4A6E-47E6-9612-69E4AC9A4B8C}"/>
    <hyperlink ref="A6:C7" location="SpaceO!A1" display="Important information" xr:uid="{BCC52609-EE7E-45CB-BEDF-84CFAD32654C}"/>
    <hyperlink ref="A10:C11" location="SpaceEI!A1" display=" - Event IT" xr:uid="{20C32D34-D29D-4646-A01B-94C4EBA8E288}"/>
    <hyperlink ref="A24:C25" location="SpaceCA!A1" display="- Catering - Breakfast" xr:uid="{C829B7DC-236F-465B-9466-CB71B888BC06}"/>
    <hyperlink ref="A50" r:id="rId1" display="eventorders.nec@necgroup.co.uk" xr:uid="{9E666986-16B0-475C-8CF8-94CE11965F68}"/>
    <hyperlink ref="A50:C51" r:id="rId2" display="Click here to speak to our team!" xr:uid="{5AFA18B0-A3C2-4D07-9131-4AB20154220C}"/>
    <hyperlink ref="A8:C9" location="'SpaceFS (1)'!A1" display="Electrics" xr:uid="{63257601-B2D8-42A2-8496-4D873A6F3636}"/>
    <hyperlink ref="A12:C13" location="SpaceUT!A1" display="- Utilities" xr:uid="{53021E4C-F8C4-4666-8E98-B1631C79315B}"/>
    <hyperlink ref="A32:C33" location="SpaceGR!A1" display="- Graphics &amp; Rigging" xr:uid="{CDF967A3-27AD-49E6-A0DE-101E58DBE166}"/>
    <hyperlink ref="A18:C19" location="SpaceFL!A1" display="- Flooring" xr:uid="{B0941BED-7A09-4032-98FE-5D4C9E02F1EA}"/>
    <hyperlink ref="A16:C17" location="SpaceFC!A1" display="Floor Covering" xr:uid="{F0082097-8BA0-4FA3-A5E0-E85F518CAD65}"/>
    <hyperlink ref="A22:C23" location="SpacePP!A1" display="FIT Suggested Party Packages" xr:uid="{5CC696D4-405D-472C-A7C8-27FF0BF8EE0F}"/>
  </hyperlinks>
  <printOptions horizontalCentered="1" verticalCentered="1"/>
  <pageMargins left="0.23622047244094491" right="0.23622047244094491" top="0.35433070866141736" bottom="0.35433070866141736" header="0.31496062992125984" footer="0.31496062992125984"/>
  <pageSetup paperSize="9" scale="65"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8216-8C53-4711-A403-9A450CF6FE8B}">
  <sheetPr codeName="Sheet16">
    <tabColor rgb="FF1E384E"/>
    <pageSetUpPr autoPageBreaks="0" fitToPage="1"/>
  </sheetPr>
  <dimension ref="A1:AC1150"/>
  <sheetViews>
    <sheetView showGridLines="0" showRowColHeaders="0" workbookViewId="0">
      <selection activeCell="A4" sqref="A4:C5"/>
    </sheetView>
  </sheetViews>
  <sheetFormatPr defaultColWidth="8.85546875" defaultRowHeight="18" x14ac:dyDescent="0.25"/>
  <cols>
    <col min="1" max="3" width="10.5703125" style="80" customWidth="1"/>
    <col min="4" max="4" width="4.5703125" style="1" customWidth="1"/>
    <col min="5" max="17" width="8.85546875" style="1"/>
    <col min="18" max="20" width="10.42578125" style="1" bestFit="1" customWidth="1"/>
    <col min="21" max="21" width="11.42578125" style="1" bestFit="1" customWidth="1"/>
    <col min="22" max="16384" width="8.85546875" style="1"/>
  </cols>
  <sheetData>
    <row r="1" spans="1:29" s="74" customFormat="1" ht="36" customHeight="1" x14ac:dyDescent="0.2">
      <c r="A1" s="860" t="s">
        <v>89</v>
      </c>
      <c r="B1" s="861"/>
      <c r="C1" s="861"/>
      <c r="E1" s="75" t="str">
        <f>Landing!A2</f>
        <v>NEC Fully Connected Order Form - FIT Show 2025</v>
      </c>
      <c r="K1" s="76"/>
      <c r="L1" s="97"/>
      <c r="M1" s="68"/>
      <c r="N1" s="98"/>
      <c r="P1" s="913" t="s">
        <v>670</v>
      </c>
      <c r="Q1" s="913"/>
      <c r="R1" s="913"/>
      <c r="S1" s="913"/>
      <c r="T1" s="913"/>
      <c r="U1" s="913"/>
      <c r="V1" s="913"/>
      <c r="W1" s="913"/>
    </row>
    <row r="2" spans="1:29" ht="15" customHeight="1" x14ac:dyDescent="0.25">
      <c r="A2" s="862"/>
      <c r="B2" s="862"/>
      <c r="C2" s="862"/>
      <c r="D2" s="69"/>
      <c r="E2" s="69"/>
      <c r="F2" s="69"/>
      <c r="G2" s="69"/>
      <c r="H2" s="69"/>
      <c r="I2" s="69"/>
      <c r="J2" s="69"/>
      <c r="K2" s="69"/>
      <c r="L2" s="69"/>
      <c r="M2" s="69"/>
      <c r="N2" s="69"/>
      <c r="O2" s="69"/>
      <c r="P2" s="69"/>
      <c r="Q2" s="69"/>
      <c r="R2" s="69"/>
      <c r="S2" s="69"/>
      <c r="T2" s="69"/>
      <c r="U2" s="69"/>
      <c r="V2" s="69"/>
      <c r="W2" s="69"/>
      <c r="X2" s="69"/>
      <c r="Y2" s="69"/>
      <c r="Z2" s="69"/>
      <c r="AA2" s="69"/>
      <c r="AB2" s="69"/>
      <c r="AC2" s="69"/>
    </row>
    <row r="3" spans="1:29" ht="15" customHeight="1" x14ac:dyDescent="0.25">
      <c r="A3" s="862"/>
      <c r="B3" s="862"/>
      <c r="C3" s="862"/>
      <c r="D3" s="69"/>
      <c r="E3" s="103"/>
      <c r="F3" s="103"/>
      <c r="G3" s="103"/>
      <c r="H3" s="103"/>
      <c r="I3" s="103"/>
      <c r="J3" s="103"/>
      <c r="K3" s="103"/>
      <c r="L3" s="103"/>
      <c r="M3" s="103"/>
      <c r="N3" s="103"/>
      <c r="O3" s="103"/>
      <c r="P3" s="103"/>
      <c r="Q3" s="104"/>
      <c r="R3" s="104"/>
      <c r="S3" s="104"/>
      <c r="T3" s="104"/>
      <c r="U3" s="104"/>
      <c r="V3" s="104"/>
      <c r="W3" s="104"/>
      <c r="X3" s="104"/>
      <c r="Y3" s="104"/>
      <c r="Z3" s="69"/>
      <c r="AA3" s="69"/>
      <c r="AB3" s="69"/>
      <c r="AC3" s="69"/>
    </row>
    <row r="4" spans="1:29" ht="15" customHeight="1" x14ac:dyDescent="0.25">
      <c r="A4" s="863" t="s">
        <v>6</v>
      </c>
      <c r="B4" s="864"/>
      <c r="C4" s="865"/>
      <c r="D4" s="69"/>
      <c r="E4" s="105" t="s">
        <v>618</v>
      </c>
      <c r="F4" s="103"/>
      <c r="G4" s="103"/>
      <c r="H4" s="103"/>
      <c r="I4" s="103"/>
      <c r="J4" s="103"/>
      <c r="K4" s="103"/>
      <c r="L4" s="103"/>
      <c r="M4" s="103"/>
      <c r="N4" s="103"/>
      <c r="O4" s="103"/>
      <c r="P4" s="103"/>
      <c r="Q4" s="104"/>
      <c r="R4" s="104"/>
      <c r="S4" s="104"/>
      <c r="T4" s="104"/>
      <c r="U4" s="104"/>
      <c r="V4" s="104"/>
      <c r="W4" s="104"/>
      <c r="X4" s="104"/>
      <c r="Y4" s="104"/>
      <c r="Z4" s="69"/>
      <c r="AA4" s="69"/>
      <c r="AB4" s="69"/>
      <c r="AC4" s="69"/>
    </row>
    <row r="5" spans="1:29" ht="15" customHeight="1" x14ac:dyDescent="0.25">
      <c r="A5" s="863"/>
      <c r="B5" s="864"/>
      <c r="C5" s="865"/>
      <c r="D5" s="69"/>
      <c r="E5" s="103"/>
      <c r="F5" s="106"/>
      <c r="G5" s="106"/>
      <c r="H5" s="106"/>
      <c r="I5" s="106"/>
      <c r="J5" s="106"/>
      <c r="K5" s="106"/>
      <c r="L5" s="106"/>
      <c r="M5" s="106"/>
      <c r="N5" s="106"/>
      <c r="O5" s="106"/>
      <c r="P5" s="106"/>
      <c r="Q5" s="107"/>
      <c r="R5" s="108"/>
      <c r="S5" s="108"/>
      <c r="T5" s="108"/>
      <c r="U5" s="108"/>
      <c r="V5" s="108"/>
      <c r="W5" s="108"/>
      <c r="X5" s="108"/>
      <c r="Y5" s="108"/>
      <c r="Z5" s="108"/>
      <c r="AA5" s="69"/>
      <c r="AB5" s="69"/>
      <c r="AC5" s="69"/>
    </row>
    <row r="6" spans="1:29" ht="15" customHeight="1" x14ac:dyDescent="0.25">
      <c r="A6" s="863" t="s">
        <v>8</v>
      </c>
      <c r="B6" s="864"/>
      <c r="C6" s="865"/>
      <c r="D6" s="69"/>
      <c r="E6" s="656" t="s">
        <v>88</v>
      </c>
      <c r="F6" s="106"/>
      <c r="G6" s="106"/>
      <c r="H6" s="106"/>
      <c r="I6" s="106"/>
      <c r="J6" s="106"/>
      <c r="K6" s="106"/>
      <c r="L6" s="106"/>
      <c r="M6" s="106"/>
      <c r="N6" s="106"/>
      <c r="O6" s="106"/>
      <c r="P6" s="106"/>
      <c r="Q6" s="108"/>
      <c r="R6" s="108"/>
      <c r="S6" s="108"/>
      <c r="T6" s="108"/>
      <c r="U6" s="108"/>
      <c r="V6" s="108"/>
      <c r="W6" s="108"/>
      <c r="X6" s="108"/>
      <c r="Y6" s="108"/>
      <c r="Z6" s="108"/>
      <c r="AA6" s="69"/>
      <c r="AB6" s="69"/>
      <c r="AC6" s="69"/>
    </row>
    <row r="7" spans="1:29" ht="15" customHeight="1" x14ac:dyDescent="0.25">
      <c r="A7" s="863"/>
      <c r="B7" s="864"/>
      <c r="C7" s="865"/>
      <c r="D7" s="69"/>
      <c r="E7" s="656" t="s">
        <v>248</v>
      </c>
      <c r="F7" s="106"/>
      <c r="G7" s="106"/>
      <c r="H7" s="106"/>
      <c r="I7" s="106"/>
      <c r="J7" s="106"/>
      <c r="K7" s="106"/>
      <c r="L7" s="106"/>
      <c r="M7" s="106"/>
      <c r="N7" s="106"/>
      <c r="O7" s="106"/>
      <c r="P7" s="106"/>
      <c r="Q7" s="108"/>
      <c r="R7" s="108"/>
      <c r="S7" s="108"/>
      <c r="T7" s="108"/>
      <c r="U7" s="108"/>
      <c r="V7" s="108"/>
      <c r="W7" s="108"/>
      <c r="X7" s="108"/>
      <c r="Y7" s="108"/>
      <c r="Z7" s="108"/>
      <c r="AA7" s="69"/>
      <c r="AB7" s="69"/>
      <c r="AC7" s="69"/>
    </row>
    <row r="8" spans="1:29" ht="15" customHeight="1" x14ac:dyDescent="0.25">
      <c r="A8" s="852" t="s">
        <v>840</v>
      </c>
      <c r="B8" s="853"/>
      <c r="C8" s="854"/>
      <c r="D8" s="69"/>
      <c r="E8" s="656" t="s">
        <v>249</v>
      </c>
      <c r="F8" s="106"/>
      <c r="G8" s="106"/>
      <c r="H8" s="106"/>
      <c r="I8" s="106"/>
      <c r="J8" s="106"/>
      <c r="K8" s="106"/>
      <c r="L8" s="106"/>
      <c r="M8" s="106"/>
      <c r="N8" s="106"/>
      <c r="O8" s="106"/>
      <c r="P8" s="106"/>
      <c r="Q8" s="108"/>
      <c r="R8" s="108"/>
      <c r="S8" s="108"/>
      <c r="T8" s="108"/>
      <c r="U8" s="108"/>
      <c r="V8" s="108"/>
      <c r="W8" s="108"/>
      <c r="X8" s="108"/>
      <c r="Y8" s="108"/>
      <c r="Z8" s="108"/>
      <c r="AA8" s="69"/>
      <c r="AB8" s="69"/>
      <c r="AC8" s="69"/>
    </row>
    <row r="9" spans="1:29" ht="15" customHeight="1" x14ac:dyDescent="0.25">
      <c r="A9" s="855"/>
      <c r="B9" s="856"/>
      <c r="C9" s="857"/>
      <c r="D9" s="69"/>
      <c r="E9" s="656" t="s">
        <v>250</v>
      </c>
      <c r="F9" s="106"/>
      <c r="G9" s="106"/>
      <c r="H9" s="106"/>
      <c r="I9" s="106"/>
      <c r="J9" s="106"/>
      <c r="K9" s="106"/>
      <c r="L9" s="106"/>
      <c r="M9" s="106"/>
      <c r="N9" s="106"/>
      <c r="O9" s="106"/>
      <c r="P9" s="106"/>
      <c r="Q9" s="108"/>
      <c r="R9" s="108"/>
      <c r="S9" s="108"/>
      <c r="T9" s="108"/>
      <c r="U9" s="108"/>
      <c r="V9" s="108"/>
      <c r="W9" s="108"/>
      <c r="X9" s="108"/>
      <c r="Y9" s="108"/>
      <c r="Z9" s="108"/>
      <c r="AA9" s="69"/>
      <c r="AB9" s="69"/>
      <c r="AC9" s="69"/>
    </row>
    <row r="10" spans="1:29" ht="15" customHeight="1" x14ac:dyDescent="0.25">
      <c r="A10" s="852" t="s">
        <v>828</v>
      </c>
      <c r="B10" s="853"/>
      <c r="C10" s="854"/>
      <c r="D10" s="69"/>
      <c r="E10" s="656" t="s">
        <v>251</v>
      </c>
      <c r="F10" s="106"/>
      <c r="G10" s="106"/>
      <c r="H10" s="106"/>
      <c r="I10" s="106"/>
      <c r="J10" s="106"/>
      <c r="K10" s="106"/>
      <c r="L10" s="106"/>
      <c r="M10" s="106"/>
      <c r="N10" s="106"/>
      <c r="O10" s="106"/>
      <c r="P10" s="106"/>
      <c r="Q10" s="108"/>
      <c r="R10" s="108"/>
      <c r="S10" s="108"/>
      <c r="T10" s="108"/>
      <c r="U10" s="108"/>
      <c r="V10" s="108"/>
      <c r="W10" s="108"/>
      <c r="X10" s="108"/>
      <c r="Y10" s="108"/>
      <c r="Z10" s="108"/>
      <c r="AA10" s="69"/>
      <c r="AB10" s="69"/>
      <c r="AC10" s="69"/>
    </row>
    <row r="11" spans="1:29" ht="15" customHeight="1" x14ac:dyDescent="0.25">
      <c r="A11" s="855"/>
      <c r="B11" s="856"/>
      <c r="C11" s="857"/>
      <c r="D11" s="69"/>
      <c r="E11" s="656" t="s">
        <v>252</v>
      </c>
      <c r="F11" s="106"/>
      <c r="G11" s="106"/>
      <c r="H11" s="106"/>
      <c r="I11" s="106"/>
      <c r="J11" s="106"/>
      <c r="K11" s="106"/>
      <c r="L11" s="106"/>
      <c r="M11" s="106"/>
      <c r="N11" s="106"/>
      <c r="O11" s="106"/>
      <c r="P11" s="106"/>
      <c r="Q11" s="108"/>
      <c r="R11" s="108"/>
      <c r="S11" s="108"/>
      <c r="T11" s="108"/>
      <c r="U11" s="108"/>
      <c r="V11" s="108"/>
      <c r="W11" s="108"/>
      <c r="X11" s="108"/>
      <c r="Y11" s="108"/>
      <c r="Z11" s="108"/>
      <c r="AA11" s="69"/>
      <c r="AB11" s="69"/>
      <c r="AC11" s="69"/>
    </row>
    <row r="12" spans="1:29" ht="15" customHeight="1" x14ac:dyDescent="0.25">
      <c r="A12" s="866" t="s">
        <v>855</v>
      </c>
      <c r="B12" s="867"/>
      <c r="C12" s="868"/>
      <c r="D12" s="69"/>
      <c r="E12" s="656" t="s">
        <v>253</v>
      </c>
      <c r="F12" s="106"/>
      <c r="G12" s="106"/>
      <c r="H12" s="106"/>
      <c r="I12" s="106"/>
      <c r="J12" s="106"/>
      <c r="K12" s="106"/>
      <c r="L12" s="106"/>
      <c r="M12" s="106"/>
      <c r="N12" s="106"/>
      <c r="O12" s="106"/>
      <c r="P12" s="106"/>
      <c r="Q12" s="108"/>
      <c r="R12" s="108"/>
      <c r="S12" s="108"/>
      <c r="T12" s="108"/>
      <c r="U12" s="108"/>
      <c r="V12" s="108"/>
      <c r="W12" s="108"/>
      <c r="X12" s="108"/>
      <c r="Y12" s="108"/>
      <c r="Z12" s="108"/>
      <c r="AA12" s="69"/>
      <c r="AB12" s="69"/>
      <c r="AC12" s="69"/>
    </row>
    <row r="13" spans="1:29" ht="15" customHeight="1" x14ac:dyDescent="0.25">
      <c r="A13" s="869"/>
      <c r="B13" s="870"/>
      <c r="C13" s="871"/>
      <c r="D13" s="69"/>
      <c r="E13" s="656" t="s">
        <v>254</v>
      </c>
      <c r="F13" s="106"/>
      <c r="G13" s="106"/>
      <c r="H13" s="106"/>
      <c r="I13" s="106"/>
      <c r="J13" s="106"/>
      <c r="K13" s="106"/>
      <c r="L13" s="106"/>
      <c r="M13" s="106"/>
      <c r="N13" s="106"/>
      <c r="O13" s="106"/>
      <c r="P13" s="106"/>
      <c r="Q13" s="108"/>
      <c r="R13" s="108"/>
      <c r="S13" s="108"/>
      <c r="T13" s="108"/>
      <c r="U13" s="108"/>
      <c r="V13" s="108"/>
      <c r="W13" s="108"/>
      <c r="X13" s="108"/>
      <c r="Y13" s="108"/>
      <c r="Z13" s="108"/>
      <c r="AA13" s="69"/>
      <c r="AB13" s="69"/>
      <c r="AC13" s="69"/>
    </row>
    <row r="14" spans="1:29" ht="15" customHeight="1" x14ac:dyDescent="0.25">
      <c r="A14" s="852" t="s">
        <v>665</v>
      </c>
      <c r="B14" s="853"/>
      <c r="C14" s="854"/>
      <c r="D14" s="69"/>
      <c r="E14" s="656" t="s">
        <v>255</v>
      </c>
      <c r="F14" s="106"/>
      <c r="G14" s="106"/>
      <c r="H14" s="106"/>
      <c r="I14" s="106"/>
      <c r="J14" s="106"/>
      <c r="K14" s="106"/>
      <c r="L14" s="106"/>
      <c r="M14" s="106"/>
      <c r="N14" s="106"/>
      <c r="O14" s="106"/>
      <c r="P14" s="106"/>
      <c r="Q14" s="108"/>
      <c r="R14" s="108"/>
      <c r="S14" s="108"/>
      <c r="T14" s="108"/>
      <c r="U14" s="108"/>
      <c r="V14" s="108"/>
      <c r="W14" s="108"/>
      <c r="X14" s="108"/>
      <c r="Y14" s="108"/>
      <c r="Z14" s="108"/>
      <c r="AA14" s="69"/>
      <c r="AB14" s="69"/>
      <c r="AC14" s="69"/>
    </row>
    <row r="15" spans="1:29" ht="15" customHeight="1" x14ac:dyDescent="0.25">
      <c r="A15" s="855"/>
      <c r="B15" s="856"/>
      <c r="C15" s="857"/>
      <c r="D15" s="69"/>
      <c r="E15" s="656" t="s">
        <v>256</v>
      </c>
      <c r="F15" s="106"/>
      <c r="G15" s="106"/>
      <c r="H15" s="106"/>
      <c r="I15" s="106"/>
      <c r="J15" s="106"/>
      <c r="K15" s="106"/>
      <c r="L15" s="106"/>
      <c r="M15" s="106"/>
      <c r="N15" s="106"/>
      <c r="O15" s="106"/>
      <c r="P15" s="106"/>
      <c r="Q15" s="108"/>
      <c r="R15" s="108"/>
      <c r="S15" s="108"/>
      <c r="T15" s="108"/>
      <c r="U15" s="108"/>
      <c r="V15" s="108"/>
      <c r="W15" s="108"/>
      <c r="X15" s="108"/>
      <c r="Y15" s="108"/>
      <c r="Z15" s="108"/>
      <c r="AA15" s="69"/>
      <c r="AB15" s="69"/>
      <c r="AC15" s="69"/>
    </row>
    <row r="16" spans="1:29" ht="15" customHeight="1" x14ac:dyDescent="0.25">
      <c r="A16" s="852" t="s">
        <v>865</v>
      </c>
      <c r="B16" s="853"/>
      <c r="C16" s="854"/>
      <c r="D16" s="69"/>
      <c r="E16" s="656" t="s">
        <v>257</v>
      </c>
      <c r="F16" s="106"/>
      <c r="G16" s="106"/>
      <c r="H16" s="106"/>
      <c r="I16" s="106"/>
      <c r="J16" s="106"/>
      <c r="K16" s="106"/>
      <c r="L16" s="106"/>
      <c r="M16" s="106"/>
      <c r="N16" s="106"/>
      <c r="O16" s="106"/>
      <c r="P16" s="106"/>
      <c r="Q16" s="108"/>
      <c r="R16" s="108"/>
      <c r="S16" s="108"/>
      <c r="T16" s="108"/>
      <c r="U16" s="108"/>
      <c r="V16" s="108"/>
      <c r="W16" s="108"/>
      <c r="X16" s="108"/>
      <c r="Y16" s="108"/>
      <c r="Z16" s="108"/>
      <c r="AA16" s="69"/>
      <c r="AB16" s="69"/>
      <c r="AC16" s="69"/>
    </row>
    <row r="17" spans="1:29" ht="15" customHeight="1" x14ac:dyDescent="0.25">
      <c r="A17" s="855"/>
      <c r="B17" s="856"/>
      <c r="C17" s="857"/>
      <c r="D17" s="69"/>
      <c r="E17" s="656" t="s">
        <v>258</v>
      </c>
      <c r="F17" s="106"/>
      <c r="G17" s="106"/>
      <c r="H17" s="106"/>
      <c r="I17" s="106"/>
      <c r="J17" s="106"/>
      <c r="K17" s="106"/>
      <c r="L17" s="106"/>
      <c r="M17" s="106"/>
      <c r="N17" s="106"/>
      <c r="O17" s="106"/>
      <c r="P17" s="106"/>
      <c r="Q17" s="108"/>
      <c r="R17" s="108"/>
      <c r="S17" s="108"/>
      <c r="T17" s="108"/>
      <c r="U17" s="108"/>
      <c r="V17" s="108"/>
      <c r="W17" s="108"/>
      <c r="X17" s="108"/>
      <c r="Y17" s="108"/>
      <c r="Z17" s="108"/>
      <c r="AA17" s="69"/>
      <c r="AB17" s="69"/>
      <c r="AC17" s="69"/>
    </row>
    <row r="18" spans="1:29" ht="15" customHeight="1" x14ac:dyDescent="0.25">
      <c r="A18" s="852" t="s">
        <v>146</v>
      </c>
      <c r="B18" s="853"/>
      <c r="C18" s="854"/>
      <c r="D18" s="69"/>
      <c r="E18" s="656" t="s">
        <v>259</v>
      </c>
      <c r="F18" s="106"/>
      <c r="G18" s="106"/>
      <c r="H18" s="106"/>
      <c r="I18" s="106"/>
      <c r="J18" s="106"/>
      <c r="K18" s="106"/>
      <c r="L18" s="106"/>
      <c r="M18" s="106"/>
      <c r="N18" s="106"/>
      <c r="O18" s="106"/>
      <c r="P18" s="106"/>
      <c r="Q18" s="108"/>
      <c r="R18" s="108"/>
      <c r="S18" s="108"/>
      <c r="T18" s="108"/>
      <c r="U18" s="108"/>
      <c r="V18" s="108"/>
      <c r="W18" s="108"/>
      <c r="X18" s="108"/>
      <c r="Y18" s="108"/>
      <c r="Z18" s="108"/>
      <c r="AA18" s="69"/>
      <c r="AB18" s="69"/>
      <c r="AC18" s="69"/>
    </row>
    <row r="19" spans="1:29" ht="15" customHeight="1" x14ac:dyDescent="0.25">
      <c r="A19" s="855"/>
      <c r="B19" s="856"/>
      <c r="C19" s="857"/>
      <c r="D19" s="69"/>
      <c r="E19" s="656" t="s">
        <v>260</v>
      </c>
      <c r="F19" s="106"/>
      <c r="G19" s="106"/>
      <c r="H19" s="106"/>
      <c r="I19" s="106"/>
      <c r="J19" s="106"/>
      <c r="K19" s="106"/>
      <c r="L19" s="106"/>
      <c r="M19" s="106"/>
      <c r="N19" s="106"/>
      <c r="O19" s="106"/>
      <c r="P19" s="106"/>
      <c r="Q19" s="108"/>
      <c r="R19" s="108"/>
      <c r="S19" s="108"/>
      <c r="T19" s="108"/>
      <c r="U19" s="108"/>
      <c r="V19" s="108"/>
      <c r="W19" s="108"/>
      <c r="X19" s="108"/>
      <c r="Y19" s="108"/>
      <c r="Z19" s="108"/>
      <c r="AA19" s="69"/>
      <c r="AB19" s="69"/>
      <c r="AC19" s="69"/>
    </row>
    <row r="20" spans="1:29" ht="15" customHeight="1" x14ac:dyDescent="0.25">
      <c r="A20" s="852" t="s">
        <v>633</v>
      </c>
      <c r="B20" s="853"/>
      <c r="C20" s="854"/>
      <c r="D20" s="69"/>
      <c r="E20" s="656" t="s">
        <v>261</v>
      </c>
      <c r="F20" s="106"/>
      <c r="G20" s="106"/>
      <c r="H20" s="106"/>
      <c r="I20" s="106"/>
      <c r="J20" s="106"/>
      <c r="K20" s="106"/>
      <c r="L20" s="106"/>
      <c r="M20" s="106"/>
      <c r="N20" s="106"/>
      <c r="O20" s="106"/>
      <c r="P20" s="106"/>
      <c r="Q20" s="108"/>
      <c r="R20" s="108"/>
      <c r="S20" s="108"/>
      <c r="T20" s="108"/>
      <c r="U20" s="108"/>
      <c r="V20" s="108"/>
      <c r="W20" s="108"/>
      <c r="X20" s="108"/>
      <c r="Y20" s="108"/>
      <c r="Z20" s="108"/>
      <c r="AA20" s="69"/>
      <c r="AB20" s="69"/>
      <c r="AC20" s="69"/>
    </row>
    <row r="21" spans="1:29" ht="15" customHeight="1" x14ac:dyDescent="0.25">
      <c r="A21" s="855"/>
      <c r="B21" s="856"/>
      <c r="C21" s="857"/>
      <c r="D21" s="69"/>
      <c r="E21" s="656" t="s">
        <v>262</v>
      </c>
      <c r="F21" s="106"/>
      <c r="G21" s="106"/>
      <c r="H21" s="106"/>
      <c r="I21" s="106"/>
      <c r="J21" s="106"/>
      <c r="K21" s="106"/>
      <c r="L21" s="106"/>
      <c r="M21" s="106"/>
      <c r="N21" s="106"/>
      <c r="O21" s="106"/>
      <c r="P21" s="106"/>
      <c r="Q21" s="106"/>
      <c r="R21" s="106"/>
      <c r="S21" s="106"/>
      <c r="T21" s="106"/>
      <c r="U21" s="106"/>
      <c r="V21" s="106"/>
      <c r="W21" s="106"/>
      <c r="X21" s="106"/>
      <c r="Y21" s="106"/>
      <c r="Z21" s="106"/>
      <c r="AA21" s="69"/>
      <c r="AB21" s="69"/>
      <c r="AC21" s="69"/>
    </row>
    <row r="22" spans="1:29" ht="15" customHeight="1" x14ac:dyDescent="0.25">
      <c r="A22" s="877" t="s">
        <v>901</v>
      </c>
      <c r="B22" s="878"/>
      <c r="C22" s="879"/>
      <c r="D22" s="69"/>
      <c r="E22" s="656" t="s">
        <v>263</v>
      </c>
      <c r="F22" s="106"/>
      <c r="G22" s="106"/>
      <c r="H22" s="106"/>
      <c r="I22" s="106"/>
      <c r="J22" s="106"/>
      <c r="K22" s="106"/>
      <c r="L22" s="106"/>
      <c r="M22" s="106"/>
      <c r="N22" s="106"/>
      <c r="O22" s="106"/>
      <c r="P22" s="106"/>
      <c r="Q22" s="106"/>
      <c r="R22" s="106"/>
      <c r="S22" s="106"/>
      <c r="T22" s="106"/>
      <c r="U22" s="106"/>
      <c r="V22" s="106"/>
      <c r="W22" s="106"/>
      <c r="X22" s="106"/>
      <c r="Y22" s="106"/>
      <c r="Z22" s="106"/>
      <c r="AA22" s="69"/>
      <c r="AB22" s="69"/>
      <c r="AC22" s="69"/>
    </row>
    <row r="23" spans="1:29" ht="15" customHeight="1" x14ac:dyDescent="0.25">
      <c r="A23" s="880"/>
      <c r="B23" s="881"/>
      <c r="C23" s="882"/>
      <c r="D23" s="69"/>
      <c r="E23" s="656" t="s">
        <v>264</v>
      </c>
      <c r="F23" s="106"/>
      <c r="G23" s="106"/>
      <c r="H23" s="106"/>
      <c r="I23" s="106"/>
      <c r="J23" s="106"/>
      <c r="K23" s="106"/>
      <c r="L23" s="106"/>
      <c r="M23" s="106"/>
      <c r="N23" s="106"/>
      <c r="O23" s="106"/>
      <c r="P23" s="106"/>
      <c r="Q23" s="106"/>
      <c r="R23" s="106"/>
      <c r="S23" s="106"/>
      <c r="T23" s="106"/>
      <c r="U23" s="106"/>
      <c r="V23" s="106"/>
      <c r="W23" s="106"/>
      <c r="X23" s="106"/>
      <c r="Y23" s="106"/>
      <c r="Z23" s="106"/>
      <c r="AA23" s="69"/>
      <c r="AB23" s="69"/>
      <c r="AC23" s="69"/>
    </row>
    <row r="24" spans="1:29" ht="15" customHeight="1" x14ac:dyDescent="0.25">
      <c r="A24" s="852" t="s">
        <v>666</v>
      </c>
      <c r="B24" s="853"/>
      <c r="C24" s="854"/>
      <c r="D24" s="69"/>
      <c r="E24" s="656" t="s">
        <v>265</v>
      </c>
      <c r="F24" s="106"/>
      <c r="G24" s="106"/>
      <c r="H24" s="106"/>
      <c r="I24" s="106"/>
      <c r="J24" s="106"/>
      <c r="K24" s="106"/>
      <c r="L24" s="106"/>
      <c r="M24" s="106"/>
      <c r="N24" s="106"/>
      <c r="O24" s="106"/>
      <c r="P24" s="106"/>
      <c r="Q24" s="106"/>
      <c r="R24" s="106"/>
      <c r="S24" s="106"/>
      <c r="T24" s="106"/>
      <c r="U24" s="106"/>
      <c r="V24" s="106"/>
      <c r="W24" s="106"/>
      <c r="X24" s="106"/>
      <c r="Y24" s="106"/>
      <c r="Z24" s="106"/>
      <c r="AA24" s="69"/>
      <c r="AB24" s="69"/>
      <c r="AC24" s="69"/>
    </row>
    <row r="25" spans="1:29" ht="15" customHeight="1" x14ac:dyDescent="0.25">
      <c r="A25" s="855"/>
      <c r="B25" s="856"/>
      <c r="C25" s="857"/>
      <c r="D25" s="69"/>
      <c r="E25" s="656" t="s">
        <v>266</v>
      </c>
      <c r="F25" s="106"/>
      <c r="G25" s="106"/>
      <c r="H25" s="106"/>
      <c r="I25" s="106"/>
      <c r="J25" s="106"/>
      <c r="K25" s="106"/>
      <c r="L25" s="106"/>
      <c r="M25" s="106"/>
      <c r="N25" s="106"/>
      <c r="O25" s="106"/>
      <c r="P25" s="106"/>
      <c r="Q25" s="106"/>
      <c r="R25" s="106"/>
      <c r="S25" s="106"/>
      <c r="T25" s="106"/>
      <c r="U25" s="106"/>
      <c r="V25" s="106"/>
      <c r="W25" s="106"/>
      <c r="X25" s="106"/>
      <c r="Y25" s="106"/>
      <c r="Z25" s="106"/>
      <c r="AA25" s="69"/>
      <c r="AB25" s="69"/>
      <c r="AC25" s="69"/>
    </row>
    <row r="26" spans="1:29" ht="15" customHeight="1" x14ac:dyDescent="0.25">
      <c r="A26" s="852" t="s">
        <v>667</v>
      </c>
      <c r="B26" s="853"/>
      <c r="C26" s="854"/>
      <c r="D26" s="69"/>
      <c r="E26" s="656" t="s">
        <v>267</v>
      </c>
      <c r="F26" s="106"/>
      <c r="G26" s="106"/>
      <c r="H26" s="106"/>
      <c r="I26" s="106"/>
      <c r="J26" s="106"/>
      <c r="K26" s="106"/>
      <c r="L26" s="106"/>
      <c r="M26" s="106"/>
      <c r="N26" s="106"/>
      <c r="O26" s="106"/>
      <c r="P26" s="106"/>
      <c r="Q26" s="106"/>
      <c r="R26" s="106"/>
      <c r="S26" s="106"/>
      <c r="T26" s="106"/>
      <c r="U26" s="106"/>
      <c r="V26" s="106"/>
      <c r="W26" s="106"/>
      <c r="X26" s="106"/>
      <c r="Y26" s="106"/>
      <c r="Z26" s="106"/>
      <c r="AA26" s="69"/>
      <c r="AB26" s="69"/>
      <c r="AC26" s="69"/>
    </row>
    <row r="27" spans="1:29" ht="15" customHeight="1" x14ac:dyDescent="0.25">
      <c r="A27" s="855"/>
      <c r="B27" s="856"/>
      <c r="C27" s="857"/>
      <c r="D27" s="69"/>
      <c r="E27" s="656" t="s">
        <v>268</v>
      </c>
      <c r="F27" s="106"/>
      <c r="G27" s="106"/>
      <c r="H27" s="106"/>
      <c r="I27" s="106"/>
      <c r="J27" s="106"/>
      <c r="K27" s="106"/>
      <c r="L27" s="106"/>
      <c r="M27" s="106"/>
      <c r="N27" s="106"/>
      <c r="O27" s="106"/>
      <c r="P27" s="106"/>
      <c r="Q27" s="106"/>
      <c r="R27" s="106"/>
      <c r="S27" s="106"/>
      <c r="T27" s="106"/>
      <c r="U27" s="106"/>
      <c r="V27" s="106"/>
      <c r="W27" s="106"/>
      <c r="X27" s="106"/>
      <c r="Y27" s="106"/>
      <c r="Z27" s="106"/>
      <c r="AA27" s="69"/>
      <c r="AB27" s="69"/>
      <c r="AC27" s="69"/>
    </row>
    <row r="28" spans="1:29" ht="15" customHeight="1" x14ac:dyDescent="0.25">
      <c r="A28" s="852" t="s">
        <v>668</v>
      </c>
      <c r="B28" s="853"/>
      <c r="C28" s="854"/>
      <c r="D28" s="69"/>
      <c r="E28" s="656" t="s">
        <v>269</v>
      </c>
      <c r="F28" s="106"/>
      <c r="G28" s="106"/>
      <c r="H28" s="106"/>
      <c r="I28" s="106"/>
      <c r="J28" s="106"/>
      <c r="K28" s="106"/>
      <c r="L28" s="106"/>
      <c r="M28" s="106"/>
      <c r="N28" s="106"/>
      <c r="O28" s="106"/>
      <c r="P28" s="106"/>
      <c r="Q28" s="106"/>
      <c r="R28" s="106"/>
      <c r="S28" s="106"/>
      <c r="T28" s="106"/>
      <c r="U28" s="106"/>
      <c r="V28" s="106"/>
      <c r="W28" s="106"/>
      <c r="X28" s="106"/>
      <c r="Y28" s="106"/>
      <c r="Z28" s="106"/>
      <c r="AA28" s="69"/>
      <c r="AB28" s="69"/>
      <c r="AC28" s="69"/>
    </row>
    <row r="29" spans="1:29" ht="15" customHeight="1" x14ac:dyDescent="0.25">
      <c r="A29" s="855"/>
      <c r="B29" s="856"/>
      <c r="C29" s="857"/>
      <c r="D29" s="69"/>
      <c r="E29" s="656" t="s">
        <v>270</v>
      </c>
      <c r="F29" s="106"/>
      <c r="G29" s="106"/>
      <c r="H29" s="106"/>
      <c r="I29" s="106"/>
      <c r="J29" s="106"/>
      <c r="K29" s="106"/>
      <c r="L29" s="106"/>
      <c r="M29" s="106"/>
      <c r="N29" s="106"/>
      <c r="O29" s="106"/>
      <c r="P29" s="106"/>
      <c r="Q29" s="106"/>
      <c r="R29" s="106"/>
      <c r="S29" s="106"/>
      <c r="T29" s="106"/>
      <c r="U29" s="106"/>
      <c r="V29" s="106"/>
      <c r="W29" s="106"/>
      <c r="X29" s="106"/>
      <c r="Y29" s="106"/>
      <c r="Z29" s="106"/>
      <c r="AA29" s="69"/>
      <c r="AB29" s="69"/>
      <c r="AC29" s="69"/>
    </row>
    <row r="30" spans="1:29" ht="15" customHeight="1" x14ac:dyDescent="0.25">
      <c r="A30" s="852" t="s">
        <v>669</v>
      </c>
      <c r="B30" s="853"/>
      <c r="C30" s="854"/>
      <c r="D30" s="69"/>
      <c r="E30" s="656" t="s">
        <v>271</v>
      </c>
      <c r="F30" s="106"/>
      <c r="G30" s="106"/>
      <c r="H30" s="106"/>
      <c r="I30" s="106"/>
      <c r="J30" s="106"/>
      <c r="K30" s="106"/>
      <c r="L30" s="106"/>
      <c r="M30" s="106"/>
      <c r="N30" s="106"/>
      <c r="O30" s="106"/>
      <c r="P30" s="106"/>
      <c r="Q30" s="106"/>
      <c r="R30" s="106"/>
      <c r="S30" s="106"/>
      <c r="T30" s="106"/>
      <c r="U30" s="106"/>
      <c r="V30" s="106"/>
      <c r="W30" s="106"/>
      <c r="X30" s="106"/>
      <c r="Y30" s="106"/>
      <c r="Z30" s="106"/>
      <c r="AA30" s="69"/>
      <c r="AB30" s="69"/>
      <c r="AC30" s="69"/>
    </row>
    <row r="31" spans="1:29" ht="15" customHeight="1" x14ac:dyDescent="0.25">
      <c r="A31" s="855"/>
      <c r="B31" s="856"/>
      <c r="C31" s="857"/>
      <c r="D31" s="69"/>
      <c r="E31" s="656" t="s">
        <v>272</v>
      </c>
      <c r="F31" s="106"/>
      <c r="G31" s="106"/>
      <c r="H31" s="106"/>
      <c r="I31" s="106"/>
      <c r="J31" s="106"/>
      <c r="K31" s="106"/>
      <c r="L31" s="106"/>
      <c r="M31" s="106"/>
      <c r="N31" s="106"/>
      <c r="O31" s="106"/>
      <c r="P31" s="106"/>
      <c r="Q31" s="106"/>
      <c r="R31" s="106"/>
      <c r="S31" s="106"/>
      <c r="T31" s="106"/>
      <c r="U31" s="106"/>
      <c r="V31" s="106"/>
      <c r="W31" s="106"/>
      <c r="X31" s="106"/>
      <c r="Y31" s="106"/>
      <c r="Z31" s="106"/>
      <c r="AA31" s="69"/>
      <c r="AB31" s="69"/>
      <c r="AC31" s="69"/>
    </row>
    <row r="32" spans="1:29" ht="15" customHeight="1" x14ac:dyDescent="0.25">
      <c r="A32" s="845" t="s">
        <v>862</v>
      </c>
      <c r="B32" s="846"/>
      <c r="C32" s="847"/>
      <c r="D32" s="69"/>
      <c r="E32" s="656" t="s">
        <v>273</v>
      </c>
      <c r="F32" s="106"/>
      <c r="G32" s="106"/>
      <c r="H32" s="106"/>
      <c r="I32" s="106"/>
      <c r="J32" s="106"/>
      <c r="K32" s="106"/>
      <c r="L32" s="106"/>
      <c r="M32" s="106"/>
      <c r="N32" s="106"/>
      <c r="O32" s="106"/>
      <c r="P32" s="106"/>
      <c r="Q32" s="106"/>
      <c r="R32" s="106"/>
      <c r="S32" s="106"/>
      <c r="T32" s="106"/>
      <c r="U32" s="106"/>
      <c r="V32" s="106"/>
      <c r="W32" s="106"/>
      <c r="X32" s="106"/>
      <c r="Y32" s="106"/>
      <c r="Z32" s="106"/>
      <c r="AA32" s="69"/>
      <c r="AB32" s="69"/>
      <c r="AC32" s="69"/>
    </row>
    <row r="33" spans="1:29" ht="15" customHeight="1" x14ac:dyDescent="0.25">
      <c r="A33" s="848"/>
      <c r="B33" s="849"/>
      <c r="C33" s="850"/>
      <c r="D33" s="69"/>
      <c r="E33" s="656" t="s">
        <v>274</v>
      </c>
      <c r="F33" s="106"/>
      <c r="G33" s="106"/>
      <c r="H33" s="106"/>
      <c r="I33" s="106"/>
      <c r="J33" s="106"/>
      <c r="K33" s="106"/>
      <c r="L33" s="106"/>
      <c r="M33" s="106"/>
      <c r="N33" s="106"/>
      <c r="O33" s="106"/>
      <c r="P33" s="106"/>
      <c r="Q33" s="106"/>
      <c r="R33" s="106"/>
      <c r="S33" s="106"/>
      <c r="T33" s="106"/>
      <c r="U33" s="106"/>
      <c r="V33" s="106"/>
      <c r="W33" s="106"/>
      <c r="X33" s="106"/>
      <c r="Y33" s="106"/>
      <c r="Z33" s="106"/>
      <c r="AA33" s="69"/>
      <c r="AB33" s="69"/>
      <c r="AC33" s="69"/>
    </row>
    <row r="34" spans="1:29" ht="15" customHeight="1" x14ac:dyDescent="0.25">
      <c r="A34" s="852" t="s">
        <v>12</v>
      </c>
      <c r="B34" s="853"/>
      <c r="C34" s="854"/>
      <c r="D34" s="69"/>
      <c r="E34" s="656" t="s">
        <v>275</v>
      </c>
      <c r="F34" s="106"/>
      <c r="G34" s="106"/>
      <c r="H34" s="106"/>
      <c r="I34" s="106"/>
      <c r="J34" s="106"/>
      <c r="K34" s="106"/>
      <c r="L34" s="106"/>
      <c r="M34" s="106"/>
      <c r="N34" s="106"/>
      <c r="O34" s="106"/>
      <c r="P34" s="106"/>
      <c r="Q34" s="106"/>
      <c r="R34" s="106"/>
      <c r="S34" s="106"/>
      <c r="T34" s="106"/>
      <c r="U34" s="106"/>
      <c r="V34" s="106"/>
      <c r="W34" s="106"/>
      <c r="X34" s="106"/>
      <c r="Y34" s="106"/>
      <c r="Z34" s="106"/>
      <c r="AA34" s="69"/>
      <c r="AB34" s="69"/>
      <c r="AC34" s="69"/>
    </row>
    <row r="35" spans="1:29" ht="15" customHeight="1" x14ac:dyDescent="0.25">
      <c r="A35" s="855"/>
      <c r="B35" s="856"/>
      <c r="C35" s="857"/>
      <c r="D35" s="69"/>
      <c r="E35" s="656" t="s">
        <v>276</v>
      </c>
      <c r="F35" s="106"/>
      <c r="G35" s="106"/>
      <c r="H35" s="106"/>
      <c r="I35" s="106"/>
      <c r="J35" s="106"/>
      <c r="K35" s="106"/>
      <c r="L35" s="106"/>
      <c r="M35" s="106"/>
      <c r="N35" s="106"/>
      <c r="O35" s="106"/>
      <c r="P35" s="106"/>
      <c r="Q35" s="106"/>
      <c r="R35" s="106"/>
      <c r="S35" s="106"/>
      <c r="T35" s="106"/>
      <c r="U35" s="106"/>
      <c r="V35" s="106"/>
      <c r="W35" s="106"/>
      <c r="X35" s="106"/>
      <c r="Y35" s="106"/>
      <c r="Z35" s="106"/>
      <c r="AA35" s="69"/>
      <c r="AB35" s="69"/>
      <c r="AC35" s="69"/>
    </row>
    <row r="36" spans="1:29" ht="15" customHeight="1" x14ac:dyDescent="0.25">
      <c r="A36" s="852" t="s">
        <v>15</v>
      </c>
      <c r="B36" s="853"/>
      <c r="C36" s="854"/>
      <c r="D36" s="69"/>
      <c r="E36" s="656" t="s">
        <v>277</v>
      </c>
      <c r="F36" s="106"/>
      <c r="G36" s="106"/>
      <c r="H36" s="106"/>
      <c r="I36" s="106"/>
      <c r="J36" s="106"/>
      <c r="K36" s="106"/>
      <c r="L36" s="106"/>
      <c r="M36" s="106"/>
      <c r="N36" s="106"/>
      <c r="O36" s="106"/>
      <c r="P36" s="106"/>
      <c r="Q36" s="106"/>
      <c r="R36" s="106"/>
      <c r="S36" s="106"/>
      <c r="T36" s="106"/>
      <c r="U36" s="106"/>
      <c r="V36" s="106"/>
      <c r="W36" s="106"/>
      <c r="X36" s="106"/>
      <c r="Y36" s="106"/>
      <c r="Z36" s="106"/>
      <c r="AA36" s="69"/>
      <c r="AB36" s="69"/>
      <c r="AC36" s="69"/>
    </row>
    <row r="37" spans="1:29" ht="15" customHeight="1" x14ac:dyDescent="0.25">
      <c r="A37" s="855"/>
      <c r="B37" s="856"/>
      <c r="C37" s="857"/>
      <c r="D37" s="69"/>
      <c r="E37" s="656" t="s">
        <v>278</v>
      </c>
      <c r="F37" s="106"/>
      <c r="G37" s="106"/>
      <c r="H37" s="106"/>
      <c r="I37" s="106"/>
      <c r="J37" s="106"/>
      <c r="K37" s="106"/>
      <c r="L37" s="106"/>
      <c r="M37" s="106"/>
      <c r="N37" s="106"/>
      <c r="O37" s="106"/>
      <c r="P37" s="106"/>
      <c r="Q37" s="106"/>
      <c r="R37" s="106"/>
      <c r="S37" s="106"/>
      <c r="T37" s="106"/>
      <c r="U37" s="106"/>
      <c r="V37" s="106"/>
      <c r="W37" s="106"/>
      <c r="X37" s="106"/>
      <c r="Y37" s="106"/>
      <c r="Z37" s="106"/>
      <c r="AA37" s="69"/>
      <c r="AB37" s="69"/>
      <c r="AC37" s="69"/>
    </row>
    <row r="38" spans="1:29" ht="15" customHeight="1" x14ac:dyDescent="0.25">
      <c r="A38" s="943" t="s">
        <v>17</v>
      </c>
      <c r="B38" s="944"/>
      <c r="C38" s="945"/>
      <c r="D38" s="69"/>
      <c r="E38" s="656" t="s">
        <v>279</v>
      </c>
      <c r="F38" s="104"/>
      <c r="G38" s="104"/>
      <c r="H38" s="104"/>
      <c r="I38" s="104"/>
      <c r="J38" s="104"/>
      <c r="K38" s="104"/>
      <c r="L38" s="104"/>
      <c r="M38" s="104"/>
      <c r="N38" s="104"/>
      <c r="O38" s="104"/>
      <c r="P38" s="104"/>
      <c r="Q38" s="106"/>
      <c r="R38" s="106"/>
      <c r="S38" s="106"/>
      <c r="T38" s="106"/>
      <c r="U38" s="106"/>
      <c r="V38" s="106"/>
      <c r="W38" s="106"/>
      <c r="X38" s="106"/>
      <c r="Y38" s="106"/>
      <c r="Z38" s="106"/>
      <c r="AA38" s="69"/>
      <c r="AB38" s="69"/>
      <c r="AC38" s="69"/>
    </row>
    <row r="39" spans="1:29" ht="15" customHeight="1" x14ac:dyDescent="0.25">
      <c r="A39" s="946"/>
      <c r="B39" s="947"/>
      <c r="C39" s="948"/>
      <c r="D39" s="69"/>
      <c r="E39" s="656" t="s">
        <v>280</v>
      </c>
      <c r="F39" s="104"/>
      <c r="G39" s="104"/>
      <c r="H39" s="104"/>
      <c r="I39" s="104"/>
      <c r="J39" s="104"/>
      <c r="K39" s="104"/>
      <c r="L39" s="104"/>
      <c r="M39" s="104"/>
      <c r="N39" s="104"/>
      <c r="O39" s="104"/>
      <c r="P39" s="104"/>
      <c r="Q39" s="106"/>
      <c r="R39" s="106"/>
      <c r="S39" s="106"/>
      <c r="T39" s="106"/>
      <c r="U39" s="106"/>
      <c r="V39" s="106"/>
      <c r="W39" s="106"/>
      <c r="X39" s="106"/>
      <c r="Y39" s="106"/>
      <c r="Z39" s="106"/>
      <c r="AA39" s="69"/>
      <c r="AB39" s="69"/>
      <c r="AC39" s="69"/>
    </row>
    <row r="40" spans="1:29" ht="15" customHeight="1" x14ac:dyDescent="0.25">
      <c r="A40" s="77"/>
      <c r="B40" s="77"/>
      <c r="C40" s="77"/>
      <c r="D40" s="69"/>
      <c r="E40" s="656" t="s">
        <v>281</v>
      </c>
      <c r="F40" s="69"/>
      <c r="G40" s="69"/>
      <c r="H40" s="69"/>
      <c r="I40" s="69"/>
      <c r="J40" s="69"/>
      <c r="K40" s="69"/>
      <c r="L40" s="69"/>
      <c r="M40" s="69"/>
      <c r="N40" s="69"/>
      <c r="O40" s="69"/>
      <c r="P40" s="69"/>
      <c r="Q40" s="106"/>
      <c r="R40" s="106"/>
      <c r="S40" s="106"/>
      <c r="T40" s="106"/>
      <c r="U40" s="106"/>
      <c r="V40" s="106"/>
      <c r="W40" s="106"/>
      <c r="X40" s="106"/>
      <c r="Y40" s="106"/>
      <c r="Z40" s="106"/>
      <c r="AA40" s="69"/>
      <c r="AB40" s="69"/>
      <c r="AC40" s="69"/>
    </row>
    <row r="41" spans="1:29" ht="15" customHeight="1" x14ac:dyDescent="0.25">
      <c r="A41" s="78"/>
      <c r="B41" s="78"/>
      <c r="C41" s="78"/>
      <c r="D41" s="69"/>
      <c r="E41" s="656" t="s">
        <v>282</v>
      </c>
      <c r="F41" s="69"/>
      <c r="G41" s="69"/>
      <c r="H41" s="69"/>
      <c r="I41" s="69"/>
      <c r="J41" s="69"/>
      <c r="K41" s="69"/>
      <c r="L41" s="69"/>
      <c r="M41" s="69"/>
      <c r="N41" s="69"/>
      <c r="O41" s="69"/>
      <c r="P41" s="69"/>
      <c r="Q41" s="106"/>
      <c r="R41" s="106"/>
      <c r="S41" s="106"/>
      <c r="T41" s="106"/>
      <c r="U41" s="106"/>
      <c r="V41" s="106"/>
      <c r="W41" s="106"/>
      <c r="X41" s="106"/>
      <c r="Y41" s="106"/>
      <c r="Z41" s="106"/>
      <c r="AA41" s="69"/>
      <c r="AB41" s="69"/>
      <c r="AC41" s="69"/>
    </row>
    <row r="42" spans="1:29" ht="15" customHeight="1" x14ac:dyDescent="0.25">
      <c r="A42" s="858" t="s">
        <v>22</v>
      </c>
      <c r="B42" s="858"/>
      <c r="C42" s="858"/>
      <c r="D42" s="69"/>
      <c r="E42" s="656" t="s">
        <v>283</v>
      </c>
      <c r="F42" s="69"/>
      <c r="G42" s="69"/>
      <c r="H42" s="69"/>
      <c r="I42" s="69"/>
      <c r="J42" s="69"/>
      <c r="K42" s="69"/>
      <c r="L42" s="69"/>
      <c r="M42" s="69"/>
      <c r="N42" s="69"/>
      <c r="O42" s="69"/>
      <c r="P42" s="69"/>
      <c r="Q42" s="106"/>
      <c r="R42" s="106"/>
      <c r="S42" s="106"/>
      <c r="T42" s="106"/>
      <c r="U42" s="106"/>
      <c r="V42" s="106"/>
      <c r="W42" s="106"/>
      <c r="X42" s="106"/>
      <c r="Y42" s="106"/>
      <c r="Z42" s="106"/>
      <c r="AA42" s="69"/>
      <c r="AB42" s="69"/>
      <c r="AC42" s="69"/>
    </row>
    <row r="43" spans="1:29" ht="15" customHeight="1" x14ac:dyDescent="0.25">
      <c r="A43" s="114" t="s">
        <v>80</v>
      </c>
      <c r="B43" s="72"/>
      <c r="C43" s="72"/>
      <c r="D43" s="69"/>
      <c r="E43" s="656" t="s">
        <v>284</v>
      </c>
      <c r="F43" s="69"/>
      <c r="G43" s="69"/>
      <c r="H43" s="69"/>
      <c r="I43" s="69"/>
      <c r="J43" s="69"/>
      <c r="K43" s="69"/>
      <c r="L43" s="69"/>
      <c r="M43" s="69"/>
      <c r="N43" s="69"/>
      <c r="O43" s="69"/>
      <c r="P43" s="69"/>
      <c r="Q43" s="106"/>
      <c r="R43" s="106"/>
      <c r="S43" s="106"/>
      <c r="T43" s="106"/>
      <c r="U43" s="106"/>
      <c r="V43" s="106"/>
      <c r="W43" s="106"/>
      <c r="X43" s="106"/>
      <c r="Y43" s="106"/>
      <c r="Z43" s="106"/>
      <c r="AA43" s="69"/>
      <c r="AB43" s="69"/>
      <c r="AC43" s="69"/>
    </row>
    <row r="44" spans="1:29" ht="15" customHeight="1" x14ac:dyDescent="0.25">
      <c r="A44" s="114" t="s">
        <v>24</v>
      </c>
      <c r="B44" s="72"/>
      <c r="C44" s="72"/>
      <c r="D44" s="69"/>
      <c r="E44" s="656" t="s">
        <v>285</v>
      </c>
      <c r="F44" s="69"/>
      <c r="G44" s="69"/>
      <c r="H44" s="69"/>
      <c r="I44" s="69"/>
      <c r="J44" s="69"/>
      <c r="K44" s="69"/>
      <c r="L44" s="69"/>
      <c r="M44" s="69"/>
      <c r="N44" s="69"/>
      <c r="O44" s="69"/>
      <c r="P44" s="69"/>
      <c r="Q44" s="106"/>
      <c r="R44" s="106"/>
      <c r="S44" s="106"/>
      <c r="T44" s="106"/>
      <c r="U44" s="106"/>
      <c r="V44" s="106"/>
      <c r="W44" s="106"/>
      <c r="X44" s="106"/>
      <c r="Y44" s="106"/>
      <c r="Z44" s="106"/>
      <c r="AA44" s="69"/>
      <c r="AB44" s="69"/>
      <c r="AC44" s="69"/>
    </row>
    <row r="45" spans="1:29" ht="15" customHeight="1" x14ac:dyDescent="0.25">
      <c r="A45" s="114" t="s">
        <v>25</v>
      </c>
      <c r="B45" s="72"/>
      <c r="C45" s="72"/>
      <c r="D45" s="69"/>
      <c r="E45" s="656" t="s">
        <v>286</v>
      </c>
      <c r="F45" s="69"/>
      <c r="G45" s="69"/>
      <c r="H45" s="69"/>
      <c r="I45" s="69"/>
      <c r="J45" s="69"/>
      <c r="K45" s="69"/>
      <c r="L45" s="69"/>
      <c r="M45" s="69"/>
      <c r="N45" s="69"/>
      <c r="O45" s="69"/>
      <c r="P45" s="69"/>
      <c r="Q45" s="106"/>
      <c r="R45" s="106"/>
      <c r="S45" s="106"/>
      <c r="T45" s="106"/>
      <c r="U45" s="106"/>
      <c r="V45" s="106"/>
      <c r="W45" s="106"/>
      <c r="X45" s="106"/>
      <c r="Y45" s="106"/>
      <c r="Z45" s="106"/>
      <c r="AA45" s="69"/>
      <c r="AB45" s="69"/>
      <c r="AC45" s="69"/>
    </row>
    <row r="46" spans="1:29" ht="15" customHeight="1" x14ac:dyDescent="0.25">
      <c r="A46" s="116" t="s">
        <v>26</v>
      </c>
      <c r="B46" s="72"/>
      <c r="C46" s="72"/>
      <c r="D46" s="69"/>
      <c r="E46" s="656" t="s">
        <v>287</v>
      </c>
      <c r="F46" s="69"/>
      <c r="G46" s="69"/>
      <c r="H46" s="69"/>
      <c r="I46" s="69"/>
      <c r="J46" s="69"/>
      <c r="K46" s="69"/>
      <c r="L46" s="69"/>
      <c r="M46" s="69"/>
      <c r="N46" s="69"/>
      <c r="O46" s="69"/>
      <c r="P46" s="69"/>
      <c r="Q46" s="106"/>
      <c r="R46" s="106"/>
      <c r="S46" s="106"/>
      <c r="T46" s="106"/>
      <c r="U46" s="106"/>
      <c r="V46" s="106"/>
      <c r="W46" s="106"/>
      <c r="X46" s="106"/>
      <c r="Y46" s="106"/>
      <c r="Z46" s="106"/>
      <c r="AA46" s="69"/>
      <c r="AB46" s="69"/>
      <c r="AC46" s="69"/>
    </row>
    <row r="47" spans="1:29" ht="15" customHeight="1" x14ac:dyDescent="0.25">
      <c r="A47" s="73" t="s">
        <v>27</v>
      </c>
      <c r="B47" s="72"/>
      <c r="C47" s="72"/>
      <c r="D47" s="69"/>
      <c r="E47" s="656" t="s">
        <v>288</v>
      </c>
      <c r="F47" s="69"/>
      <c r="G47" s="69"/>
      <c r="H47" s="69"/>
      <c r="I47" s="69"/>
      <c r="J47" s="69"/>
      <c r="K47" s="69"/>
      <c r="L47" s="69"/>
      <c r="M47" s="69"/>
      <c r="N47" s="69"/>
      <c r="O47" s="69"/>
      <c r="P47" s="69"/>
      <c r="Q47" s="69"/>
      <c r="R47" s="69"/>
      <c r="S47" s="69"/>
      <c r="T47" s="69"/>
      <c r="U47" s="69"/>
      <c r="V47" s="69"/>
      <c r="W47" s="69"/>
      <c r="X47" s="69"/>
      <c r="Y47" s="69"/>
      <c r="Z47" s="69"/>
      <c r="AA47" s="69"/>
      <c r="AB47" s="69"/>
      <c r="AC47" s="69"/>
    </row>
    <row r="48" spans="1:29" ht="15" customHeight="1" x14ac:dyDescent="0.25">
      <c r="A48" s="73" t="s">
        <v>28</v>
      </c>
      <c r="B48" s="72"/>
      <c r="C48" s="72"/>
      <c r="D48" s="69"/>
      <c r="E48" s="656" t="s">
        <v>289</v>
      </c>
      <c r="F48" s="69"/>
      <c r="G48" s="69"/>
      <c r="H48" s="69"/>
      <c r="I48" s="69"/>
      <c r="J48" s="69"/>
      <c r="K48" s="69"/>
      <c r="L48" s="69"/>
      <c r="M48" s="69"/>
      <c r="N48" s="69"/>
      <c r="O48" s="69"/>
      <c r="P48" s="69"/>
      <c r="Q48" s="69"/>
      <c r="R48" s="69"/>
      <c r="S48" s="69"/>
      <c r="T48" s="69"/>
      <c r="U48" s="69"/>
      <c r="V48" s="69"/>
      <c r="W48" s="69"/>
      <c r="X48" s="69"/>
      <c r="Y48" s="69"/>
      <c r="Z48" s="69"/>
      <c r="AA48" s="69"/>
      <c r="AB48" s="69"/>
      <c r="AC48" s="69"/>
    </row>
    <row r="49" spans="1:29" ht="15" customHeight="1" x14ac:dyDescent="0.25">
      <c r="A49" s="79"/>
      <c r="B49" s="72"/>
      <c r="C49" s="72"/>
      <c r="D49" s="69"/>
      <c r="E49" s="656" t="s">
        <v>290</v>
      </c>
      <c r="F49" s="69"/>
      <c r="G49" s="69"/>
      <c r="H49" s="69"/>
      <c r="I49" s="69"/>
      <c r="J49" s="69"/>
      <c r="K49" s="69"/>
      <c r="L49" s="69"/>
      <c r="M49" s="69"/>
      <c r="N49" s="69"/>
      <c r="O49" s="69"/>
      <c r="P49" s="69"/>
      <c r="Q49" s="69"/>
      <c r="R49" s="69"/>
      <c r="S49" s="69"/>
      <c r="T49" s="69"/>
      <c r="U49" s="69"/>
      <c r="V49" s="69"/>
      <c r="W49" s="69"/>
      <c r="X49" s="69"/>
      <c r="Y49" s="69"/>
      <c r="Z49" s="69"/>
      <c r="AA49" s="69"/>
      <c r="AB49" s="69"/>
      <c r="AC49" s="69"/>
    </row>
    <row r="50" spans="1:29" ht="15" customHeight="1" x14ac:dyDescent="0.25">
      <c r="A50" s="859" t="s">
        <v>810</v>
      </c>
      <c r="B50" s="859"/>
      <c r="C50" s="859"/>
      <c r="D50" s="69"/>
      <c r="E50" s="656" t="s">
        <v>291</v>
      </c>
      <c r="F50" s="69"/>
      <c r="G50" s="69"/>
      <c r="H50" s="69"/>
      <c r="I50" s="69"/>
      <c r="J50" s="69"/>
      <c r="K50" s="69"/>
      <c r="L50" s="69"/>
      <c r="M50" s="69"/>
      <c r="N50" s="69"/>
      <c r="O50" s="69"/>
      <c r="P50" s="69"/>
      <c r="Q50" s="69"/>
      <c r="R50" s="69"/>
      <c r="S50" s="69"/>
      <c r="T50" s="69"/>
      <c r="U50" s="69"/>
      <c r="V50" s="69"/>
      <c r="W50" s="69"/>
      <c r="X50" s="69"/>
      <c r="Y50" s="69"/>
      <c r="Z50" s="69"/>
      <c r="AA50" s="69"/>
      <c r="AB50" s="69"/>
      <c r="AC50" s="69"/>
    </row>
    <row r="51" spans="1:29" ht="15" customHeight="1" x14ac:dyDescent="0.25">
      <c r="A51" s="859"/>
      <c r="B51" s="859"/>
      <c r="C51" s="859"/>
      <c r="D51" s="69"/>
      <c r="E51" s="656" t="s">
        <v>292</v>
      </c>
      <c r="F51" s="69"/>
      <c r="G51" s="69"/>
      <c r="H51" s="69"/>
      <c r="I51" s="69"/>
      <c r="J51" s="69"/>
      <c r="K51" s="69"/>
      <c r="L51" s="69"/>
      <c r="M51" s="69"/>
      <c r="N51" s="69"/>
      <c r="O51" s="69"/>
      <c r="P51" s="69"/>
      <c r="Q51" s="69"/>
      <c r="R51" s="69"/>
      <c r="S51" s="69"/>
      <c r="T51" s="69"/>
      <c r="U51" s="69"/>
      <c r="V51" s="69"/>
      <c r="W51" s="69"/>
      <c r="X51" s="69"/>
      <c r="Y51" s="69"/>
      <c r="Z51" s="69"/>
      <c r="AA51" s="69"/>
      <c r="AB51" s="69"/>
      <c r="AC51" s="69"/>
    </row>
    <row r="52" spans="1:29" ht="15" customHeight="1" x14ac:dyDescent="0.25">
      <c r="A52" s="851" t="s">
        <v>29</v>
      </c>
      <c r="B52" s="851"/>
      <c r="C52" s="851"/>
      <c r="D52" s="69"/>
      <c r="E52" s="656" t="s">
        <v>293</v>
      </c>
      <c r="F52" s="69"/>
      <c r="G52" s="69"/>
      <c r="H52" s="69"/>
      <c r="I52" s="69"/>
      <c r="J52" s="69"/>
      <c r="K52" s="69"/>
      <c r="L52" s="69"/>
      <c r="M52" s="69"/>
      <c r="N52" s="69"/>
      <c r="O52" s="69"/>
      <c r="P52" s="69"/>
      <c r="Q52" s="69"/>
      <c r="R52" s="69"/>
      <c r="S52" s="69"/>
      <c r="T52" s="69"/>
      <c r="U52" s="69"/>
      <c r="V52" s="69"/>
      <c r="W52" s="69"/>
      <c r="X52" s="69"/>
      <c r="Y52" s="69"/>
      <c r="Z52" s="69"/>
      <c r="AA52" s="69"/>
      <c r="AB52" s="69"/>
      <c r="AC52" s="69"/>
    </row>
    <row r="53" spans="1:29" ht="15" customHeight="1" x14ac:dyDescent="0.25">
      <c r="A53" s="851"/>
      <c r="B53" s="851"/>
      <c r="C53" s="851"/>
      <c r="D53" s="69"/>
      <c r="E53" s="656" t="s">
        <v>294</v>
      </c>
      <c r="F53" s="69"/>
      <c r="G53" s="69"/>
      <c r="H53" s="69"/>
      <c r="I53" s="69"/>
      <c r="J53" s="69"/>
      <c r="K53" s="69"/>
      <c r="L53" s="69"/>
      <c r="M53" s="69"/>
      <c r="N53" s="69"/>
      <c r="O53" s="69"/>
      <c r="P53" s="69"/>
      <c r="Q53" s="69"/>
      <c r="R53" s="69"/>
      <c r="S53" s="69"/>
      <c r="T53" s="69"/>
      <c r="U53" s="69"/>
      <c r="V53" s="69"/>
      <c r="W53" s="69"/>
      <c r="X53" s="69"/>
      <c r="Y53" s="69"/>
      <c r="Z53" s="69"/>
      <c r="AA53" s="69"/>
      <c r="AB53" s="69"/>
      <c r="AC53" s="69"/>
    </row>
    <row r="54" spans="1:29" ht="15" customHeight="1" x14ac:dyDescent="0.25">
      <c r="A54" s="78"/>
      <c r="B54" s="78"/>
      <c r="C54" s="78"/>
      <c r="D54" s="69"/>
      <c r="E54" s="656" t="s">
        <v>295</v>
      </c>
      <c r="F54" s="69"/>
      <c r="G54" s="69"/>
      <c r="H54" s="69"/>
      <c r="I54" s="69"/>
      <c r="J54" s="69"/>
      <c r="K54" s="69"/>
      <c r="L54" s="69"/>
      <c r="M54" s="69"/>
      <c r="N54" s="69"/>
      <c r="O54" s="69"/>
      <c r="P54" s="69"/>
      <c r="Q54" s="69"/>
      <c r="R54" s="69"/>
      <c r="S54" s="69"/>
      <c r="T54" s="69"/>
      <c r="U54" s="69"/>
      <c r="V54" s="69"/>
      <c r="W54" s="69"/>
      <c r="X54" s="69"/>
      <c r="Y54" s="69"/>
      <c r="Z54" s="69"/>
      <c r="AA54" s="69"/>
      <c r="AB54" s="69"/>
      <c r="AC54" s="69"/>
    </row>
    <row r="55" spans="1:29" ht="15" customHeight="1" x14ac:dyDescent="0.25">
      <c r="A55" s="78"/>
      <c r="B55" s="78"/>
      <c r="C55" s="78"/>
      <c r="D55" s="69"/>
      <c r="E55" s="656" t="s">
        <v>296</v>
      </c>
      <c r="F55" s="69"/>
      <c r="G55" s="69"/>
      <c r="H55" s="69"/>
      <c r="I55" s="69"/>
      <c r="J55" s="69"/>
      <c r="K55" s="69"/>
      <c r="L55" s="69"/>
      <c r="M55" s="69"/>
      <c r="N55" s="69"/>
      <c r="O55" s="69"/>
      <c r="P55" s="69"/>
      <c r="Q55" s="69"/>
      <c r="R55" s="69"/>
      <c r="S55" s="69"/>
      <c r="T55" s="69"/>
      <c r="U55" s="69"/>
      <c r="V55" s="69"/>
      <c r="W55" s="69"/>
      <c r="X55" s="69"/>
      <c r="Y55" s="69"/>
      <c r="Z55" s="69"/>
      <c r="AA55" s="69"/>
      <c r="AB55" s="69"/>
      <c r="AC55" s="69"/>
    </row>
    <row r="56" spans="1:29" ht="15" customHeight="1" x14ac:dyDescent="0.25">
      <c r="A56" s="78"/>
      <c r="B56" s="78"/>
      <c r="C56" s="78"/>
      <c r="D56" s="69"/>
      <c r="E56" s="656" t="s">
        <v>297</v>
      </c>
      <c r="F56" s="69"/>
      <c r="G56" s="69"/>
      <c r="H56" s="69"/>
      <c r="I56" s="69"/>
      <c r="J56" s="69"/>
      <c r="K56" s="69"/>
      <c r="L56" s="69"/>
      <c r="M56" s="69"/>
      <c r="N56" s="69"/>
      <c r="O56" s="69"/>
      <c r="P56" s="69"/>
      <c r="Q56" s="69"/>
      <c r="R56" s="69"/>
      <c r="S56" s="69"/>
      <c r="T56" s="69"/>
      <c r="U56" s="69"/>
      <c r="V56" s="69"/>
      <c r="W56" s="69"/>
      <c r="X56" s="69"/>
      <c r="Y56" s="69"/>
      <c r="Z56" s="69"/>
      <c r="AA56" s="69"/>
      <c r="AB56" s="69"/>
      <c r="AC56" s="69"/>
    </row>
    <row r="57" spans="1:29" ht="15" customHeight="1" x14ac:dyDescent="0.25">
      <c r="A57" s="78"/>
      <c r="B57" s="78"/>
      <c r="C57" s="78"/>
      <c r="D57" s="69"/>
      <c r="E57" s="656" t="s">
        <v>298</v>
      </c>
      <c r="F57" s="69"/>
      <c r="G57" s="69"/>
      <c r="H57" s="69"/>
      <c r="I57" s="69"/>
      <c r="J57" s="69"/>
      <c r="K57" s="69"/>
      <c r="L57" s="69"/>
      <c r="M57" s="69"/>
      <c r="N57" s="69"/>
      <c r="O57" s="69"/>
      <c r="P57" s="69"/>
      <c r="Q57" s="69"/>
      <c r="R57" s="69"/>
      <c r="S57" s="69"/>
      <c r="T57" s="69"/>
      <c r="U57" s="69"/>
      <c r="V57" s="69"/>
      <c r="W57" s="69"/>
      <c r="X57" s="69"/>
      <c r="Y57" s="69"/>
      <c r="Z57" s="69"/>
      <c r="AA57" s="69"/>
      <c r="AB57" s="69"/>
      <c r="AC57" s="69"/>
    </row>
    <row r="58" spans="1:29" ht="15" customHeight="1" x14ac:dyDescent="0.25">
      <c r="D58" s="69"/>
      <c r="E58" s="656" t="s">
        <v>299</v>
      </c>
      <c r="F58" s="69"/>
      <c r="G58" s="69"/>
      <c r="H58" s="69"/>
      <c r="I58" s="69"/>
      <c r="J58" s="69"/>
      <c r="K58" s="69"/>
      <c r="L58" s="69"/>
      <c r="M58" s="69"/>
      <c r="N58" s="69"/>
      <c r="O58" s="69"/>
      <c r="P58" s="69"/>
      <c r="Q58" s="69"/>
      <c r="R58" s="69"/>
      <c r="S58" s="69"/>
      <c r="T58" s="69"/>
      <c r="U58" s="69"/>
      <c r="V58" s="69"/>
      <c r="W58" s="69"/>
      <c r="X58" s="69"/>
      <c r="Y58" s="69"/>
      <c r="Z58" s="69"/>
      <c r="AA58" s="69"/>
      <c r="AB58" s="69"/>
      <c r="AC58" s="69"/>
    </row>
    <row r="59" spans="1:29" ht="15" customHeight="1" x14ac:dyDescent="0.25">
      <c r="D59" s="69"/>
      <c r="E59" s="656" t="s">
        <v>300</v>
      </c>
      <c r="F59" s="69"/>
      <c r="G59" s="69"/>
      <c r="H59" s="69"/>
      <c r="I59" s="69"/>
      <c r="J59" s="69"/>
      <c r="K59" s="69"/>
      <c r="L59" s="69"/>
      <c r="M59" s="69"/>
      <c r="N59" s="69"/>
      <c r="O59" s="69"/>
      <c r="P59" s="69"/>
      <c r="Q59" s="69"/>
      <c r="R59" s="69"/>
      <c r="S59" s="69"/>
      <c r="T59" s="69"/>
      <c r="U59" s="69"/>
      <c r="V59" s="69"/>
      <c r="W59" s="69"/>
      <c r="X59" s="69"/>
      <c r="Y59" s="69"/>
      <c r="Z59" s="69"/>
      <c r="AA59" s="69"/>
      <c r="AB59" s="69"/>
      <c r="AC59" s="69"/>
    </row>
    <row r="60" spans="1:29" ht="15" customHeight="1" x14ac:dyDescent="0.25">
      <c r="D60" s="69"/>
      <c r="E60" s="656" t="s">
        <v>301</v>
      </c>
      <c r="F60" s="69"/>
      <c r="G60" s="69"/>
      <c r="H60" s="69"/>
      <c r="I60" s="69"/>
      <c r="J60" s="69"/>
      <c r="K60" s="69"/>
      <c r="L60" s="69"/>
      <c r="M60" s="69"/>
      <c r="N60" s="69"/>
      <c r="O60" s="69"/>
      <c r="P60" s="69"/>
      <c r="Q60" s="69"/>
      <c r="R60" s="69"/>
      <c r="S60" s="69"/>
      <c r="T60" s="69"/>
      <c r="U60" s="69"/>
      <c r="V60" s="69"/>
      <c r="W60" s="69"/>
      <c r="X60" s="69"/>
      <c r="Y60" s="69"/>
      <c r="Z60" s="69"/>
      <c r="AA60" s="69"/>
      <c r="AB60" s="69"/>
      <c r="AC60" s="69"/>
    </row>
    <row r="61" spans="1:29" ht="15" customHeight="1" x14ac:dyDescent="0.25">
      <c r="D61" s="69"/>
      <c r="E61" s="656" t="s">
        <v>302</v>
      </c>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ht="15" customHeight="1" x14ac:dyDescent="0.25">
      <c r="D62" s="69"/>
      <c r="E62" s="656" t="s">
        <v>303</v>
      </c>
      <c r="F62" s="69"/>
      <c r="G62" s="69"/>
      <c r="H62" s="69"/>
      <c r="I62" s="69"/>
      <c r="J62" s="69"/>
      <c r="K62" s="69"/>
      <c r="L62" s="69"/>
      <c r="M62" s="69"/>
      <c r="N62" s="69"/>
      <c r="O62" s="69"/>
      <c r="P62" s="69"/>
      <c r="Q62" s="69"/>
      <c r="R62" s="69"/>
      <c r="S62" s="69"/>
      <c r="T62" s="69"/>
      <c r="U62" s="69"/>
      <c r="V62" s="69"/>
      <c r="W62" s="69"/>
      <c r="X62" s="69"/>
      <c r="Y62" s="69"/>
      <c r="Z62" s="69"/>
      <c r="AA62" s="69"/>
      <c r="AB62" s="69"/>
      <c r="AC62" s="69"/>
    </row>
    <row r="63" spans="1:29" ht="15" customHeight="1" x14ac:dyDescent="0.25">
      <c r="D63" s="69"/>
      <c r="E63" s="656" t="s">
        <v>304</v>
      </c>
      <c r="F63" s="69"/>
      <c r="G63" s="69"/>
      <c r="H63" s="69"/>
      <c r="I63" s="69"/>
      <c r="J63" s="69"/>
      <c r="K63" s="69"/>
      <c r="L63" s="69"/>
      <c r="M63" s="69"/>
      <c r="N63" s="69"/>
      <c r="O63" s="69"/>
      <c r="P63" s="69"/>
      <c r="Q63" s="69"/>
      <c r="R63" s="69"/>
      <c r="S63" s="69"/>
      <c r="T63" s="69"/>
      <c r="U63" s="69"/>
      <c r="V63" s="69"/>
      <c r="W63" s="69"/>
      <c r="X63" s="69"/>
      <c r="Y63" s="69"/>
      <c r="Z63" s="69"/>
      <c r="AA63" s="69"/>
      <c r="AB63" s="69"/>
      <c r="AC63" s="69"/>
    </row>
    <row r="64" spans="1:29" ht="15" customHeight="1" x14ac:dyDescent="0.25">
      <c r="D64" s="69"/>
      <c r="E64" s="656" t="s">
        <v>305</v>
      </c>
      <c r="F64" s="69"/>
      <c r="G64" s="69"/>
      <c r="H64" s="69"/>
      <c r="I64" s="69"/>
      <c r="J64" s="69"/>
      <c r="K64" s="69"/>
      <c r="L64" s="69"/>
      <c r="M64" s="69"/>
      <c r="N64" s="69"/>
      <c r="O64" s="69"/>
      <c r="P64" s="69"/>
      <c r="Q64" s="69"/>
      <c r="R64" s="69"/>
      <c r="S64" s="69"/>
      <c r="T64" s="69"/>
      <c r="U64" s="69"/>
      <c r="V64" s="69"/>
      <c r="W64" s="69"/>
      <c r="X64" s="69"/>
      <c r="Y64" s="69"/>
      <c r="Z64" s="69"/>
      <c r="AA64" s="69"/>
      <c r="AB64" s="69"/>
      <c r="AC64" s="69"/>
    </row>
    <row r="65" spans="4:29" ht="15" customHeight="1" x14ac:dyDescent="0.25">
      <c r="D65" s="69"/>
      <c r="E65" s="656" t="s">
        <v>306</v>
      </c>
      <c r="F65" s="69"/>
      <c r="G65" s="69"/>
      <c r="H65" s="69"/>
      <c r="I65" s="69"/>
      <c r="J65" s="69"/>
      <c r="K65" s="69"/>
      <c r="L65" s="69"/>
      <c r="M65" s="69"/>
      <c r="N65" s="69"/>
      <c r="O65" s="69"/>
      <c r="P65" s="69"/>
      <c r="Q65" s="69"/>
      <c r="R65" s="69"/>
      <c r="S65" s="69"/>
      <c r="T65" s="69"/>
      <c r="U65" s="69"/>
      <c r="V65" s="69"/>
      <c r="W65" s="69"/>
      <c r="X65" s="69"/>
      <c r="Y65" s="69"/>
      <c r="Z65" s="69"/>
      <c r="AA65" s="69"/>
      <c r="AB65" s="69"/>
      <c r="AC65" s="69"/>
    </row>
    <row r="66" spans="4:29" ht="15" customHeight="1" x14ac:dyDescent="0.25">
      <c r="D66" s="69"/>
      <c r="E66" s="656" t="s">
        <v>307</v>
      </c>
      <c r="F66" s="69"/>
      <c r="G66" s="69"/>
      <c r="H66" s="69"/>
      <c r="I66" s="69"/>
      <c r="J66" s="69"/>
      <c r="K66" s="69"/>
      <c r="L66" s="69"/>
      <c r="M66" s="69"/>
      <c r="N66" s="69"/>
      <c r="O66" s="69"/>
      <c r="P66" s="69"/>
      <c r="Q66" s="69"/>
      <c r="R66" s="69"/>
      <c r="S66" s="69"/>
      <c r="T66" s="69"/>
      <c r="U66" s="69"/>
      <c r="V66" s="69"/>
      <c r="W66" s="69"/>
      <c r="X66" s="69"/>
      <c r="Y66" s="69"/>
      <c r="Z66" s="69"/>
      <c r="AA66" s="69"/>
      <c r="AB66" s="69"/>
      <c r="AC66" s="69"/>
    </row>
    <row r="67" spans="4:29" ht="15" customHeight="1" x14ac:dyDescent="0.25">
      <c r="D67" s="69"/>
      <c r="E67" s="656" t="s">
        <v>308</v>
      </c>
      <c r="F67" s="69"/>
      <c r="G67" s="69"/>
      <c r="H67" s="69"/>
      <c r="I67" s="69"/>
      <c r="J67" s="69"/>
      <c r="K67" s="69"/>
      <c r="L67" s="69"/>
      <c r="M67" s="69"/>
      <c r="N67" s="69"/>
      <c r="O67" s="69"/>
      <c r="P67" s="69"/>
      <c r="Q67" s="69"/>
      <c r="R67" s="69"/>
      <c r="S67" s="69"/>
      <c r="T67" s="69"/>
      <c r="U67" s="69"/>
      <c r="V67" s="69"/>
      <c r="W67" s="69"/>
      <c r="X67" s="69"/>
      <c r="Y67" s="69"/>
      <c r="Z67" s="69"/>
      <c r="AA67" s="69"/>
      <c r="AB67" s="69"/>
      <c r="AC67" s="69"/>
    </row>
    <row r="68" spans="4:29" ht="15" customHeight="1" x14ac:dyDescent="0.25">
      <c r="D68" s="69"/>
      <c r="E68" s="656" t="s">
        <v>309</v>
      </c>
      <c r="F68" s="69"/>
      <c r="G68" s="69"/>
      <c r="H68" s="69"/>
      <c r="I68" s="69"/>
      <c r="J68" s="69"/>
      <c r="K68" s="69"/>
      <c r="L68" s="69"/>
      <c r="M68" s="69"/>
      <c r="N68" s="69"/>
      <c r="O68" s="69"/>
      <c r="P68" s="69"/>
      <c r="Q68" s="69"/>
      <c r="R68" s="69"/>
      <c r="S68" s="69"/>
      <c r="T68" s="69"/>
      <c r="U68" s="69"/>
      <c r="V68" s="69"/>
      <c r="W68" s="69"/>
      <c r="X68" s="69"/>
      <c r="Y68" s="69"/>
      <c r="Z68" s="69"/>
      <c r="AA68" s="69"/>
      <c r="AB68" s="69"/>
      <c r="AC68" s="69"/>
    </row>
    <row r="69" spans="4:29" ht="15" customHeight="1" x14ac:dyDescent="0.25">
      <c r="D69" s="69"/>
      <c r="E69" s="656" t="s">
        <v>310</v>
      </c>
      <c r="F69" s="69"/>
      <c r="G69" s="69"/>
      <c r="H69" s="69"/>
      <c r="I69" s="69"/>
      <c r="J69" s="69"/>
      <c r="K69" s="69"/>
      <c r="L69" s="69"/>
      <c r="M69" s="69"/>
      <c r="N69" s="69"/>
      <c r="O69" s="69"/>
      <c r="P69" s="69"/>
      <c r="Q69" s="69"/>
      <c r="R69" s="69"/>
      <c r="S69" s="69"/>
      <c r="T69" s="69"/>
      <c r="U69" s="69"/>
      <c r="V69" s="69"/>
      <c r="W69" s="69"/>
      <c r="X69" s="69"/>
      <c r="Y69" s="69"/>
      <c r="Z69" s="69"/>
      <c r="AA69" s="69"/>
      <c r="AB69" s="69"/>
      <c r="AC69" s="69"/>
    </row>
    <row r="70" spans="4:29" ht="15" customHeight="1" x14ac:dyDescent="0.25">
      <c r="D70" s="69"/>
      <c r="E70" s="656" t="s">
        <v>311</v>
      </c>
      <c r="F70" s="69"/>
      <c r="G70" s="69"/>
      <c r="H70" s="69"/>
      <c r="I70" s="69"/>
      <c r="J70" s="69"/>
      <c r="K70" s="69"/>
      <c r="L70" s="69"/>
      <c r="M70" s="69"/>
      <c r="N70" s="69"/>
      <c r="O70" s="69"/>
      <c r="P70" s="69"/>
      <c r="Q70" s="69"/>
      <c r="R70" s="69"/>
      <c r="S70" s="69"/>
      <c r="T70" s="69"/>
      <c r="U70" s="69"/>
      <c r="V70" s="69"/>
      <c r="W70" s="69"/>
      <c r="X70" s="69"/>
      <c r="Y70" s="69"/>
      <c r="Z70" s="69"/>
      <c r="AA70" s="69"/>
      <c r="AB70" s="69"/>
      <c r="AC70" s="69"/>
    </row>
    <row r="71" spans="4:29" ht="15" customHeight="1" x14ac:dyDescent="0.25">
      <c r="D71" s="69"/>
      <c r="E71" s="656" t="s">
        <v>312</v>
      </c>
      <c r="F71" s="69"/>
      <c r="G71" s="69"/>
      <c r="H71" s="69"/>
      <c r="I71" s="69"/>
      <c r="J71" s="69"/>
      <c r="K71" s="69"/>
      <c r="L71" s="69"/>
      <c r="M71" s="69"/>
      <c r="N71" s="69"/>
      <c r="O71" s="69"/>
      <c r="P71" s="69"/>
      <c r="Q71" s="69"/>
      <c r="R71" s="69"/>
      <c r="S71" s="69"/>
      <c r="T71" s="69"/>
      <c r="U71" s="69"/>
      <c r="V71" s="69"/>
      <c r="W71" s="69"/>
      <c r="X71" s="69"/>
      <c r="Y71" s="69"/>
      <c r="Z71" s="69"/>
      <c r="AA71" s="69"/>
      <c r="AB71" s="69"/>
      <c r="AC71" s="69"/>
    </row>
    <row r="72" spans="4:29" ht="15" customHeight="1" x14ac:dyDescent="0.25">
      <c r="D72" s="69"/>
      <c r="E72" s="656" t="s">
        <v>313</v>
      </c>
      <c r="F72" s="69"/>
      <c r="G72" s="69"/>
      <c r="H72" s="69"/>
      <c r="I72" s="69"/>
      <c r="J72" s="69"/>
      <c r="K72" s="69"/>
      <c r="L72" s="69"/>
      <c r="M72" s="69"/>
      <c r="N72" s="69"/>
      <c r="O72" s="69"/>
      <c r="P72" s="69"/>
      <c r="Q72" s="69"/>
      <c r="R72" s="69"/>
      <c r="S72" s="69"/>
      <c r="T72" s="69"/>
      <c r="U72" s="69"/>
      <c r="V72" s="69"/>
      <c r="W72" s="69"/>
      <c r="X72" s="69"/>
      <c r="Y72" s="69"/>
      <c r="Z72" s="69"/>
      <c r="AA72" s="69"/>
      <c r="AB72" s="69"/>
      <c r="AC72" s="69"/>
    </row>
    <row r="73" spans="4:29" ht="15" customHeight="1" x14ac:dyDescent="0.25">
      <c r="D73" s="69"/>
      <c r="E73" s="656" t="s">
        <v>314</v>
      </c>
      <c r="F73" s="69"/>
      <c r="G73" s="69"/>
      <c r="H73" s="69"/>
      <c r="I73" s="69"/>
      <c r="J73" s="69"/>
      <c r="K73" s="69"/>
      <c r="L73" s="69"/>
      <c r="M73" s="69"/>
      <c r="N73" s="69"/>
      <c r="O73" s="69"/>
      <c r="P73" s="69"/>
      <c r="Q73" s="69"/>
      <c r="R73" s="69"/>
      <c r="S73" s="69"/>
      <c r="T73" s="69"/>
      <c r="U73" s="69"/>
      <c r="V73" s="69"/>
      <c r="W73" s="69"/>
      <c r="X73" s="69"/>
      <c r="Y73" s="69"/>
      <c r="Z73" s="69"/>
      <c r="AA73" s="69"/>
      <c r="AB73" s="69"/>
      <c r="AC73" s="69"/>
    </row>
    <row r="74" spans="4:29" ht="15" customHeight="1" x14ac:dyDescent="0.25">
      <c r="D74" s="69"/>
      <c r="E74" s="656" t="s">
        <v>315</v>
      </c>
      <c r="F74" s="69"/>
      <c r="G74" s="69"/>
      <c r="H74" s="69"/>
      <c r="I74" s="69"/>
      <c r="J74" s="69"/>
      <c r="K74" s="69"/>
      <c r="L74" s="69"/>
      <c r="M74" s="69"/>
      <c r="N74" s="69"/>
      <c r="O74" s="69"/>
      <c r="P74" s="69"/>
      <c r="Q74" s="69"/>
      <c r="R74" s="69"/>
      <c r="S74" s="69"/>
      <c r="T74" s="69"/>
      <c r="U74" s="69"/>
      <c r="V74" s="69"/>
      <c r="W74" s="69"/>
      <c r="X74" s="69"/>
      <c r="Y74" s="69"/>
      <c r="Z74" s="69"/>
      <c r="AA74" s="69"/>
      <c r="AB74" s="69"/>
      <c r="AC74" s="69"/>
    </row>
    <row r="75" spans="4:29" ht="15" customHeight="1" x14ac:dyDescent="0.25">
      <c r="D75" s="69"/>
      <c r="E75" s="656" t="s">
        <v>316</v>
      </c>
      <c r="F75" s="69"/>
      <c r="G75" s="69"/>
      <c r="H75" s="69"/>
      <c r="I75" s="69"/>
      <c r="J75" s="69"/>
      <c r="K75" s="69"/>
      <c r="L75" s="69"/>
      <c r="M75" s="69"/>
      <c r="N75" s="69"/>
      <c r="O75" s="69"/>
      <c r="P75" s="69"/>
      <c r="Q75" s="69"/>
      <c r="R75" s="69"/>
      <c r="S75" s="69"/>
      <c r="T75" s="69"/>
      <c r="U75" s="69"/>
      <c r="V75" s="69"/>
      <c r="W75" s="69"/>
      <c r="X75" s="69"/>
      <c r="Y75" s="69"/>
      <c r="Z75" s="69"/>
      <c r="AA75" s="69"/>
      <c r="AB75" s="69"/>
      <c r="AC75" s="69"/>
    </row>
    <row r="76" spans="4:29" ht="15" customHeight="1" x14ac:dyDescent="0.25">
      <c r="D76" s="69"/>
      <c r="E76" s="656" t="s">
        <v>317</v>
      </c>
      <c r="F76" s="69"/>
      <c r="G76" s="69"/>
      <c r="H76" s="69"/>
      <c r="I76" s="69"/>
      <c r="J76" s="69"/>
      <c r="K76" s="69"/>
      <c r="L76" s="69"/>
      <c r="M76" s="69"/>
      <c r="N76" s="69"/>
      <c r="O76" s="69"/>
      <c r="P76" s="69"/>
      <c r="Q76" s="69"/>
      <c r="R76" s="69"/>
      <c r="S76" s="69"/>
      <c r="T76" s="69"/>
      <c r="U76" s="69"/>
      <c r="V76" s="69"/>
      <c r="W76" s="69"/>
      <c r="X76" s="69"/>
      <c r="Y76" s="69"/>
      <c r="Z76" s="69"/>
      <c r="AA76" s="69"/>
      <c r="AB76" s="69"/>
      <c r="AC76" s="69"/>
    </row>
    <row r="77" spans="4:29" ht="15" customHeight="1" x14ac:dyDescent="0.25">
      <c r="D77" s="69"/>
      <c r="E77" s="656" t="s">
        <v>318</v>
      </c>
      <c r="F77" s="69"/>
      <c r="G77" s="69"/>
      <c r="H77" s="69"/>
      <c r="I77" s="69"/>
      <c r="J77" s="69"/>
      <c r="K77" s="69"/>
      <c r="L77" s="69"/>
      <c r="M77" s="69"/>
      <c r="N77" s="69"/>
      <c r="O77" s="69"/>
      <c r="P77" s="69"/>
      <c r="Q77" s="69"/>
      <c r="R77" s="69"/>
      <c r="S77" s="69"/>
      <c r="T77" s="69"/>
      <c r="U77" s="69"/>
      <c r="V77" s="69"/>
      <c r="W77" s="69"/>
      <c r="X77" s="69"/>
      <c r="Y77" s="69"/>
      <c r="Z77" s="69"/>
      <c r="AA77" s="69"/>
      <c r="AB77" s="69"/>
      <c r="AC77" s="69"/>
    </row>
    <row r="78" spans="4:29" ht="15" customHeight="1" x14ac:dyDescent="0.25">
      <c r="D78" s="69"/>
      <c r="E78" s="656" t="s">
        <v>319</v>
      </c>
      <c r="F78" s="69"/>
      <c r="G78" s="69"/>
      <c r="H78" s="69"/>
      <c r="I78" s="69"/>
      <c r="J78" s="69"/>
      <c r="K78" s="69"/>
      <c r="L78" s="69"/>
      <c r="M78" s="69"/>
      <c r="N78" s="69"/>
      <c r="O78" s="69"/>
      <c r="P78" s="69"/>
      <c r="Q78" s="69"/>
      <c r="R78" s="69"/>
      <c r="S78" s="69"/>
      <c r="T78" s="69"/>
      <c r="U78" s="69"/>
      <c r="V78" s="69"/>
      <c r="W78" s="69"/>
      <c r="X78" s="69"/>
      <c r="Y78" s="69"/>
      <c r="Z78" s="69"/>
      <c r="AA78" s="69"/>
      <c r="AB78" s="69"/>
      <c r="AC78" s="69"/>
    </row>
    <row r="79" spans="4:29" ht="15" customHeight="1" x14ac:dyDescent="0.25">
      <c r="D79" s="69"/>
      <c r="E79" s="656" t="s">
        <v>320</v>
      </c>
      <c r="F79" s="69"/>
      <c r="G79" s="69"/>
      <c r="H79" s="69"/>
      <c r="I79" s="69"/>
      <c r="J79" s="69"/>
      <c r="K79" s="69"/>
      <c r="L79" s="69"/>
      <c r="M79" s="69"/>
      <c r="N79" s="69"/>
      <c r="O79" s="69"/>
      <c r="P79" s="69"/>
      <c r="Q79" s="69"/>
      <c r="R79" s="69"/>
      <c r="S79" s="69"/>
      <c r="T79" s="69"/>
      <c r="U79" s="69"/>
      <c r="V79" s="69"/>
      <c r="W79" s="69"/>
      <c r="X79" s="69"/>
      <c r="Y79" s="69"/>
      <c r="Z79" s="69"/>
      <c r="AA79" s="69"/>
      <c r="AB79" s="69"/>
      <c r="AC79" s="69"/>
    </row>
    <row r="80" spans="4:29" ht="15" customHeight="1" x14ac:dyDescent="0.25">
      <c r="D80" s="69"/>
      <c r="E80" s="656" t="s">
        <v>321</v>
      </c>
      <c r="F80" s="69"/>
      <c r="G80" s="69"/>
      <c r="H80" s="69"/>
      <c r="I80" s="69"/>
      <c r="J80" s="69"/>
      <c r="K80" s="69"/>
      <c r="L80" s="69"/>
      <c r="M80" s="69"/>
      <c r="N80" s="69"/>
      <c r="O80" s="69"/>
      <c r="P80" s="69"/>
      <c r="Q80" s="69"/>
      <c r="R80" s="69"/>
      <c r="S80" s="69"/>
      <c r="T80" s="69"/>
      <c r="U80" s="69"/>
      <c r="V80" s="69"/>
      <c r="W80" s="69"/>
      <c r="X80" s="69"/>
      <c r="Y80" s="69"/>
      <c r="Z80" s="69"/>
      <c r="AA80" s="69"/>
      <c r="AB80" s="69"/>
      <c r="AC80" s="69"/>
    </row>
    <row r="81" spans="4:29" ht="15" customHeight="1" x14ac:dyDescent="0.25">
      <c r="D81" s="69"/>
      <c r="E81" s="656" t="s">
        <v>322</v>
      </c>
      <c r="F81" s="69"/>
      <c r="G81" s="69"/>
      <c r="H81" s="69"/>
      <c r="I81" s="69"/>
      <c r="J81" s="69"/>
      <c r="K81" s="69"/>
      <c r="L81" s="69"/>
      <c r="M81" s="69"/>
      <c r="N81" s="69"/>
      <c r="O81" s="69"/>
      <c r="P81" s="69"/>
      <c r="Q81" s="69"/>
      <c r="R81" s="69"/>
      <c r="S81" s="69"/>
      <c r="T81" s="69"/>
      <c r="U81" s="69"/>
      <c r="V81" s="69"/>
      <c r="W81" s="69"/>
      <c r="X81" s="69"/>
      <c r="Y81" s="69"/>
      <c r="Z81" s="69"/>
      <c r="AA81" s="69"/>
      <c r="AB81" s="69"/>
      <c r="AC81" s="69"/>
    </row>
    <row r="82" spans="4:29" ht="15" customHeight="1" x14ac:dyDescent="0.25">
      <c r="D82" s="69"/>
      <c r="E82" s="656" t="s">
        <v>323</v>
      </c>
      <c r="F82" s="69"/>
      <c r="G82" s="69"/>
      <c r="H82" s="69"/>
      <c r="I82" s="69"/>
      <c r="J82" s="69"/>
      <c r="K82" s="69"/>
      <c r="L82" s="69"/>
      <c r="M82" s="69"/>
      <c r="N82" s="69"/>
      <c r="O82" s="69"/>
      <c r="P82" s="69"/>
      <c r="Q82" s="69"/>
      <c r="R82" s="69"/>
      <c r="S82" s="69"/>
      <c r="T82" s="69"/>
      <c r="U82" s="69"/>
      <c r="V82" s="69"/>
      <c r="W82" s="69"/>
      <c r="X82" s="69"/>
      <c r="Y82" s="69"/>
      <c r="Z82" s="69"/>
      <c r="AA82" s="69"/>
      <c r="AB82" s="69"/>
      <c r="AC82" s="69"/>
    </row>
    <row r="83" spans="4:29" ht="15" customHeight="1" x14ac:dyDescent="0.25">
      <c r="D83" s="69"/>
      <c r="E83" s="656" t="s">
        <v>324</v>
      </c>
      <c r="F83" s="69"/>
      <c r="G83" s="69"/>
      <c r="H83" s="69"/>
      <c r="I83" s="69"/>
      <c r="J83" s="69"/>
      <c r="K83" s="69"/>
      <c r="L83" s="69"/>
      <c r="M83" s="69"/>
      <c r="N83" s="69"/>
      <c r="O83" s="69"/>
      <c r="P83" s="69"/>
      <c r="Q83" s="69"/>
      <c r="R83" s="69"/>
      <c r="S83" s="69"/>
      <c r="T83" s="69"/>
      <c r="U83" s="69"/>
      <c r="V83" s="69"/>
      <c r="W83" s="69"/>
      <c r="X83" s="69"/>
      <c r="Y83" s="69"/>
      <c r="Z83" s="69"/>
      <c r="AA83" s="69"/>
      <c r="AB83" s="69"/>
      <c r="AC83" s="69"/>
    </row>
    <row r="84" spans="4:29" ht="15" customHeight="1" x14ac:dyDescent="0.25">
      <c r="D84" s="69"/>
      <c r="E84" s="656" t="s">
        <v>325</v>
      </c>
      <c r="F84" s="69"/>
      <c r="G84" s="69"/>
      <c r="H84" s="69"/>
      <c r="I84" s="69"/>
      <c r="J84" s="69"/>
      <c r="K84" s="69"/>
      <c r="L84" s="69"/>
      <c r="M84" s="69"/>
      <c r="N84" s="69"/>
      <c r="O84" s="69"/>
      <c r="P84" s="69"/>
      <c r="Q84" s="69"/>
      <c r="R84" s="69"/>
      <c r="S84" s="69"/>
      <c r="T84" s="69"/>
      <c r="U84" s="69"/>
      <c r="V84" s="69"/>
      <c r="W84" s="69"/>
      <c r="X84" s="69"/>
      <c r="Y84" s="69"/>
      <c r="Z84" s="69"/>
      <c r="AA84" s="69"/>
      <c r="AB84" s="69"/>
      <c r="AC84" s="69"/>
    </row>
    <row r="85" spans="4:29" ht="15" customHeight="1" x14ac:dyDescent="0.25">
      <c r="D85" s="69"/>
      <c r="E85" s="656" t="s">
        <v>326</v>
      </c>
      <c r="F85" s="69"/>
      <c r="G85" s="69"/>
      <c r="H85" s="69"/>
      <c r="I85" s="69"/>
      <c r="J85" s="69"/>
      <c r="K85" s="69"/>
      <c r="L85" s="69"/>
      <c r="M85" s="69"/>
      <c r="N85" s="69"/>
      <c r="O85" s="69"/>
      <c r="P85" s="69"/>
      <c r="Q85" s="69"/>
      <c r="R85" s="69"/>
      <c r="S85" s="69"/>
      <c r="T85" s="69"/>
      <c r="U85" s="69"/>
      <c r="V85" s="69"/>
      <c r="W85" s="69"/>
      <c r="X85" s="69"/>
      <c r="Y85" s="69"/>
      <c r="Z85" s="69"/>
      <c r="AA85" s="69"/>
      <c r="AB85" s="69"/>
      <c r="AC85" s="69"/>
    </row>
    <row r="86" spans="4:29" ht="15" customHeight="1" x14ac:dyDescent="0.25">
      <c r="D86" s="69"/>
      <c r="E86" s="656" t="s">
        <v>327</v>
      </c>
      <c r="F86" s="69"/>
      <c r="G86" s="69"/>
      <c r="H86" s="69"/>
      <c r="I86" s="69"/>
      <c r="J86" s="69"/>
      <c r="K86" s="69"/>
      <c r="L86" s="69"/>
      <c r="M86" s="69"/>
      <c r="N86" s="69"/>
      <c r="O86" s="69"/>
      <c r="P86" s="69"/>
      <c r="Q86" s="69"/>
      <c r="R86" s="69"/>
      <c r="S86" s="69"/>
      <c r="T86" s="69"/>
      <c r="U86" s="69"/>
      <c r="V86" s="69"/>
      <c r="W86" s="69"/>
      <c r="X86" s="69"/>
      <c r="Y86" s="69"/>
      <c r="Z86" s="69"/>
      <c r="AA86" s="69"/>
      <c r="AB86" s="69"/>
      <c r="AC86" s="69"/>
    </row>
    <row r="87" spans="4:29" ht="15" customHeight="1" x14ac:dyDescent="0.25">
      <c r="D87" s="69"/>
      <c r="E87" s="656" t="s">
        <v>328</v>
      </c>
      <c r="F87" s="69"/>
      <c r="G87" s="69"/>
      <c r="H87" s="69"/>
      <c r="I87" s="69"/>
      <c r="J87" s="69"/>
      <c r="K87" s="69"/>
      <c r="L87" s="69"/>
      <c r="M87" s="69"/>
      <c r="N87" s="69"/>
      <c r="O87" s="69"/>
      <c r="P87" s="69"/>
      <c r="Q87" s="69"/>
      <c r="R87" s="69"/>
      <c r="S87" s="69"/>
      <c r="T87" s="69"/>
      <c r="U87" s="69"/>
      <c r="V87" s="69"/>
      <c r="W87" s="69"/>
      <c r="X87" s="69"/>
      <c r="Y87" s="69"/>
      <c r="Z87" s="69"/>
      <c r="AA87" s="69"/>
      <c r="AB87" s="69"/>
      <c r="AC87" s="69"/>
    </row>
    <row r="88" spans="4:29" ht="15" customHeight="1" x14ac:dyDescent="0.25">
      <c r="D88" s="69"/>
      <c r="E88" s="656" t="s">
        <v>329</v>
      </c>
      <c r="F88" s="69"/>
      <c r="G88" s="69"/>
      <c r="H88" s="69"/>
      <c r="I88" s="69"/>
      <c r="J88" s="69"/>
      <c r="K88" s="69"/>
      <c r="L88" s="69"/>
      <c r="M88" s="69"/>
      <c r="N88" s="69"/>
      <c r="O88" s="69"/>
      <c r="P88" s="69"/>
      <c r="Q88" s="69"/>
      <c r="R88" s="69"/>
      <c r="S88" s="69"/>
      <c r="T88" s="69"/>
      <c r="U88" s="69"/>
      <c r="V88" s="69"/>
      <c r="W88" s="69"/>
      <c r="X88" s="69"/>
      <c r="Y88" s="69"/>
      <c r="Z88" s="69"/>
      <c r="AA88" s="69"/>
      <c r="AB88" s="69"/>
      <c r="AC88" s="69"/>
    </row>
    <row r="89" spans="4:29" ht="15" customHeight="1" x14ac:dyDescent="0.25">
      <c r="D89" s="69"/>
      <c r="E89" s="656" t="s">
        <v>330</v>
      </c>
      <c r="F89" s="69"/>
      <c r="G89" s="69"/>
      <c r="H89" s="69"/>
      <c r="I89" s="69"/>
      <c r="J89" s="69"/>
      <c r="K89" s="69"/>
      <c r="L89" s="69"/>
      <c r="M89" s="69"/>
      <c r="N89" s="69"/>
      <c r="O89" s="69"/>
      <c r="P89" s="69"/>
      <c r="Q89" s="69"/>
      <c r="R89" s="69"/>
      <c r="S89" s="69"/>
      <c r="T89" s="69"/>
      <c r="U89" s="69"/>
      <c r="V89" s="69"/>
      <c r="W89" s="69"/>
      <c r="X89" s="69"/>
      <c r="Y89" s="69"/>
      <c r="Z89" s="69"/>
      <c r="AA89" s="69"/>
      <c r="AB89" s="69"/>
      <c r="AC89" s="69"/>
    </row>
    <row r="90" spans="4:29" ht="15" customHeight="1" x14ac:dyDescent="0.25">
      <c r="D90" s="69"/>
      <c r="E90" s="656" t="s">
        <v>331</v>
      </c>
      <c r="F90" s="69"/>
      <c r="G90" s="69"/>
      <c r="H90" s="69"/>
      <c r="I90" s="69"/>
      <c r="J90" s="69"/>
      <c r="K90" s="69"/>
      <c r="L90" s="69"/>
      <c r="M90" s="69"/>
      <c r="N90" s="69"/>
      <c r="O90" s="69"/>
      <c r="P90" s="69"/>
      <c r="Q90" s="69"/>
      <c r="R90" s="69"/>
      <c r="S90" s="69"/>
      <c r="T90" s="69"/>
      <c r="U90" s="69"/>
      <c r="V90" s="69"/>
      <c r="W90" s="69"/>
      <c r="X90" s="69"/>
      <c r="Y90" s="69"/>
      <c r="Z90" s="69"/>
      <c r="AA90" s="69"/>
      <c r="AB90" s="69"/>
      <c r="AC90" s="69"/>
    </row>
    <row r="91" spans="4:29" ht="15" customHeight="1" x14ac:dyDescent="0.25">
      <c r="D91" s="69"/>
      <c r="E91" s="656" t="s">
        <v>332</v>
      </c>
      <c r="F91" s="69"/>
      <c r="G91" s="69"/>
      <c r="H91" s="69"/>
      <c r="I91" s="69"/>
      <c r="J91" s="69"/>
      <c r="K91" s="69"/>
      <c r="L91" s="69"/>
      <c r="M91" s="69"/>
      <c r="N91" s="69"/>
      <c r="O91" s="69"/>
      <c r="P91" s="69"/>
      <c r="Q91" s="69"/>
      <c r="R91" s="69"/>
      <c r="S91" s="69"/>
      <c r="T91" s="69"/>
      <c r="U91" s="69"/>
      <c r="V91" s="69"/>
      <c r="W91" s="69"/>
      <c r="X91" s="69"/>
      <c r="Y91" s="69"/>
      <c r="Z91" s="69"/>
      <c r="AA91" s="69"/>
      <c r="AB91" s="69"/>
      <c r="AC91" s="69"/>
    </row>
    <row r="92" spans="4:29" ht="15" customHeight="1" x14ac:dyDescent="0.25">
      <c r="D92" s="69"/>
      <c r="E92" s="656" t="s">
        <v>333</v>
      </c>
      <c r="F92" s="69"/>
      <c r="G92" s="69"/>
      <c r="H92" s="69"/>
      <c r="I92" s="69"/>
      <c r="J92" s="69"/>
      <c r="K92" s="69"/>
      <c r="L92" s="69"/>
      <c r="M92" s="69"/>
      <c r="N92" s="69"/>
      <c r="O92" s="69"/>
      <c r="P92" s="69"/>
      <c r="Q92" s="69"/>
      <c r="R92" s="69"/>
      <c r="S92" s="69"/>
      <c r="T92" s="69"/>
      <c r="U92" s="69"/>
      <c r="V92" s="69"/>
      <c r="W92" s="69"/>
      <c r="X92" s="69"/>
      <c r="Y92" s="69"/>
      <c r="Z92" s="69"/>
      <c r="AA92" s="69"/>
      <c r="AB92" s="69"/>
      <c r="AC92" s="69"/>
    </row>
    <row r="93" spans="4:29" ht="15" customHeight="1" x14ac:dyDescent="0.25">
      <c r="D93" s="69"/>
      <c r="E93" s="656" t="s">
        <v>334</v>
      </c>
      <c r="F93" s="69"/>
      <c r="G93" s="69"/>
      <c r="H93" s="69"/>
      <c r="I93" s="69"/>
      <c r="J93" s="69"/>
      <c r="K93" s="69"/>
      <c r="L93" s="69"/>
      <c r="M93" s="69"/>
      <c r="N93" s="69"/>
      <c r="O93" s="69"/>
      <c r="P93" s="69"/>
      <c r="Q93" s="69"/>
      <c r="R93" s="69"/>
      <c r="S93" s="69"/>
      <c r="T93" s="69"/>
      <c r="U93" s="69"/>
      <c r="V93" s="69"/>
      <c r="W93" s="69"/>
      <c r="X93" s="69"/>
      <c r="Y93" s="69"/>
      <c r="Z93" s="69"/>
      <c r="AA93" s="69"/>
      <c r="AB93" s="69"/>
      <c r="AC93" s="69"/>
    </row>
    <row r="94" spans="4:29" ht="15" customHeight="1" x14ac:dyDescent="0.25">
      <c r="D94" s="69"/>
      <c r="E94" s="656" t="s">
        <v>335</v>
      </c>
      <c r="F94" s="69"/>
      <c r="G94" s="69"/>
      <c r="H94" s="69"/>
      <c r="I94" s="69"/>
      <c r="J94" s="69"/>
      <c r="K94" s="69"/>
      <c r="L94" s="69"/>
      <c r="M94" s="69"/>
      <c r="N94" s="69"/>
      <c r="O94" s="69"/>
      <c r="P94" s="69"/>
      <c r="Q94" s="69"/>
      <c r="R94" s="69"/>
      <c r="S94" s="69"/>
      <c r="T94" s="69"/>
      <c r="U94" s="69"/>
      <c r="V94" s="69"/>
      <c r="W94" s="69"/>
      <c r="X94" s="69"/>
      <c r="Y94" s="69"/>
      <c r="Z94" s="69"/>
      <c r="AA94" s="69"/>
      <c r="AB94" s="69"/>
      <c r="AC94" s="69"/>
    </row>
    <row r="95" spans="4:29" ht="15" customHeight="1" x14ac:dyDescent="0.25">
      <c r="D95" s="69"/>
      <c r="E95" s="656" t="s">
        <v>336</v>
      </c>
      <c r="F95" s="69"/>
      <c r="G95" s="69"/>
      <c r="H95" s="69"/>
      <c r="I95" s="69"/>
      <c r="J95" s="69"/>
      <c r="K95" s="69"/>
      <c r="L95" s="69"/>
      <c r="M95" s="69"/>
      <c r="N95" s="69"/>
      <c r="O95" s="69"/>
      <c r="P95" s="69"/>
      <c r="Q95" s="69"/>
      <c r="R95" s="69"/>
      <c r="S95" s="69"/>
      <c r="T95" s="69"/>
      <c r="U95" s="69"/>
      <c r="V95" s="69"/>
      <c r="W95" s="69"/>
      <c r="X95" s="69"/>
      <c r="Y95" s="69"/>
      <c r="Z95" s="69"/>
      <c r="AA95" s="69"/>
      <c r="AB95" s="69"/>
      <c r="AC95" s="69"/>
    </row>
    <row r="96" spans="4:29" ht="15" customHeight="1" x14ac:dyDescent="0.25">
      <c r="D96" s="69"/>
      <c r="E96" s="656" t="s">
        <v>337</v>
      </c>
      <c r="F96" s="69"/>
      <c r="G96" s="69"/>
      <c r="H96" s="69"/>
      <c r="I96" s="69"/>
      <c r="J96" s="69"/>
      <c r="K96" s="69"/>
      <c r="L96" s="69"/>
      <c r="M96" s="69"/>
      <c r="N96" s="69"/>
      <c r="O96" s="69"/>
      <c r="P96" s="69"/>
      <c r="Q96" s="69"/>
      <c r="R96" s="69"/>
      <c r="S96" s="69"/>
      <c r="T96" s="69"/>
      <c r="U96" s="69"/>
      <c r="V96" s="69"/>
      <c r="W96" s="69"/>
      <c r="X96" s="69"/>
      <c r="Y96" s="69"/>
      <c r="Z96" s="69"/>
      <c r="AA96" s="69"/>
      <c r="AB96" s="69"/>
      <c r="AC96" s="69"/>
    </row>
    <row r="97" spans="4:29" ht="15" customHeight="1" x14ac:dyDescent="0.25">
      <c r="D97" s="69"/>
      <c r="E97" s="656" t="s">
        <v>338</v>
      </c>
      <c r="F97" s="69"/>
      <c r="G97" s="69"/>
      <c r="H97" s="69"/>
      <c r="I97" s="69"/>
      <c r="J97" s="69"/>
      <c r="K97" s="69"/>
      <c r="L97" s="69"/>
      <c r="M97" s="69"/>
      <c r="N97" s="69"/>
      <c r="O97" s="69"/>
      <c r="P97" s="69"/>
      <c r="Q97" s="69"/>
      <c r="R97" s="69"/>
      <c r="S97" s="69"/>
      <c r="T97" s="69"/>
      <c r="U97" s="69"/>
      <c r="V97" s="69"/>
      <c r="W97" s="69"/>
      <c r="X97" s="69"/>
      <c r="Y97" s="69"/>
      <c r="Z97" s="69"/>
      <c r="AA97" s="69"/>
      <c r="AB97" s="69"/>
      <c r="AC97" s="69"/>
    </row>
    <row r="98" spans="4:29" ht="15" customHeight="1" x14ac:dyDescent="0.25">
      <c r="D98" s="69"/>
      <c r="E98" s="656" t="s">
        <v>339</v>
      </c>
      <c r="F98" s="69"/>
      <c r="G98" s="69"/>
      <c r="H98" s="69"/>
      <c r="I98" s="69"/>
      <c r="J98" s="69"/>
      <c r="K98" s="69"/>
      <c r="L98" s="69"/>
      <c r="M98" s="69"/>
      <c r="N98" s="69"/>
      <c r="O98" s="69"/>
      <c r="P98" s="69"/>
      <c r="Q98" s="69"/>
      <c r="R98" s="69"/>
      <c r="S98" s="69"/>
      <c r="T98" s="69"/>
      <c r="U98" s="69"/>
      <c r="V98" s="69"/>
      <c r="W98" s="69"/>
      <c r="X98" s="69"/>
      <c r="Y98" s="69"/>
      <c r="Z98" s="69"/>
      <c r="AA98" s="69"/>
      <c r="AB98" s="69"/>
      <c r="AC98" s="69"/>
    </row>
    <row r="99" spans="4:29" ht="15" customHeight="1" x14ac:dyDescent="0.25">
      <c r="D99" s="69"/>
      <c r="E99" s="656" t="s">
        <v>340</v>
      </c>
      <c r="F99" s="69"/>
      <c r="G99" s="69"/>
      <c r="H99" s="69"/>
      <c r="I99" s="69"/>
      <c r="J99" s="69"/>
      <c r="K99" s="69"/>
      <c r="L99" s="69"/>
      <c r="M99" s="69"/>
      <c r="N99" s="69"/>
      <c r="O99" s="69"/>
      <c r="P99" s="69"/>
      <c r="Q99" s="69"/>
      <c r="R99" s="69"/>
      <c r="S99" s="69"/>
      <c r="T99" s="69"/>
      <c r="U99" s="69"/>
      <c r="V99" s="69"/>
      <c r="W99" s="69"/>
      <c r="X99" s="69"/>
      <c r="Y99" s="69"/>
      <c r="Z99" s="69"/>
      <c r="AA99" s="69"/>
      <c r="AB99" s="69"/>
      <c r="AC99" s="69"/>
    </row>
    <row r="100" spans="4:29" ht="15" customHeight="1" x14ac:dyDescent="0.25">
      <c r="D100" s="69"/>
      <c r="E100" s="656" t="s">
        <v>341</v>
      </c>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row>
    <row r="101" spans="4:29" ht="15" customHeight="1" x14ac:dyDescent="0.25">
      <c r="D101" s="69"/>
      <c r="E101" s="656" t="s">
        <v>342</v>
      </c>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row>
    <row r="102" spans="4:29" ht="15" customHeight="1" x14ac:dyDescent="0.25">
      <c r="D102" s="69"/>
      <c r="E102" s="656" t="s">
        <v>343</v>
      </c>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row>
    <row r="103" spans="4:29" ht="15" customHeight="1" x14ac:dyDescent="0.25">
      <c r="D103" s="69"/>
      <c r="E103" s="656" t="s">
        <v>344</v>
      </c>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row>
    <row r="104" spans="4:29" ht="15" customHeight="1" x14ac:dyDescent="0.25">
      <c r="D104" s="69"/>
      <c r="E104" s="656" t="s">
        <v>345</v>
      </c>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row>
    <row r="105" spans="4:29" ht="15" customHeight="1" x14ac:dyDescent="0.25">
      <c r="D105" s="69"/>
      <c r="E105" s="656" t="s">
        <v>346</v>
      </c>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row>
    <row r="106" spans="4:29" ht="15" customHeight="1" x14ac:dyDescent="0.25">
      <c r="D106" s="69"/>
      <c r="E106" s="656" t="s">
        <v>347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row>
    <row r="107" spans="4:29" ht="15" customHeight="1" x14ac:dyDescent="0.25">
      <c r="D107" s="69"/>
      <c r="E107" s="656" t="s">
        <v>348</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row>
    <row r="108" spans="4:29" ht="15" customHeight="1" x14ac:dyDescent="0.25">
      <c r="D108" s="69"/>
      <c r="E108" s="656" t="s">
        <v>349</v>
      </c>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row>
    <row r="109" spans="4:29" ht="15" customHeight="1" x14ac:dyDescent="0.25">
      <c r="D109" s="69"/>
      <c r="E109" s="656" t="s">
        <v>350</v>
      </c>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row>
    <row r="110" spans="4:29" ht="15" customHeight="1" x14ac:dyDescent="0.25">
      <c r="D110" s="69"/>
      <c r="E110" s="656" t="s">
        <v>351</v>
      </c>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row>
    <row r="111" spans="4:29" ht="15" customHeight="1" x14ac:dyDescent="0.25">
      <c r="D111" s="69"/>
      <c r="E111" s="656" t="s">
        <v>352</v>
      </c>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row>
    <row r="112" spans="4:29" ht="15" customHeight="1" x14ac:dyDescent="0.25">
      <c r="D112" s="69"/>
      <c r="E112" s="656" t="s">
        <v>353</v>
      </c>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row>
    <row r="113" spans="4:29" ht="15" customHeight="1" x14ac:dyDescent="0.25">
      <c r="D113" s="69"/>
      <c r="E113" s="656" t="s">
        <v>354</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row>
    <row r="114" spans="4:29" ht="15" customHeight="1" x14ac:dyDescent="0.25">
      <c r="D114" s="69"/>
      <c r="E114" s="656" t="s">
        <v>355</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row>
    <row r="115" spans="4:29" ht="15" customHeight="1" x14ac:dyDescent="0.25">
      <c r="D115" s="69"/>
      <c r="E115" s="656" t="s">
        <v>356</v>
      </c>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row>
    <row r="116" spans="4:29" ht="15" customHeight="1" x14ac:dyDescent="0.25">
      <c r="D116" s="69"/>
      <c r="E116" s="656" t="s">
        <v>357</v>
      </c>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row>
    <row r="117" spans="4:29" ht="15" customHeight="1" x14ac:dyDescent="0.25">
      <c r="D117" s="69"/>
      <c r="E117" s="656" t="s">
        <v>358</v>
      </c>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row>
    <row r="118" spans="4:29" ht="15" customHeight="1" x14ac:dyDescent="0.25">
      <c r="D118" s="69"/>
      <c r="E118" s="656" t="s">
        <v>359</v>
      </c>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row>
    <row r="119" spans="4:29" ht="15" customHeight="1" x14ac:dyDescent="0.25">
      <c r="D119" s="69"/>
      <c r="E119" s="656" t="s">
        <v>360</v>
      </c>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row>
    <row r="120" spans="4:29" ht="15" customHeight="1" x14ac:dyDescent="0.25">
      <c r="D120" s="69"/>
      <c r="E120" s="656" t="s">
        <v>361</v>
      </c>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row>
    <row r="121" spans="4:29" ht="15" customHeight="1" x14ac:dyDescent="0.25">
      <c r="D121" s="69"/>
      <c r="E121" s="656" t="s">
        <v>362</v>
      </c>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row>
    <row r="122" spans="4:29" ht="15" customHeight="1" x14ac:dyDescent="0.25">
      <c r="D122" s="69"/>
      <c r="E122" s="656" t="s">
        <v>363</v>
      </c>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row>
    <row r="123" spans="4:29" ht="15" customHeight="1" x14ac:dyDescent="0.25">
      <c r="D123" s="69"/>
      <c r="E123" s="656" t="s">
        <v>364</v>
      </c>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row>
    <row r="124" spans="4:29" ht="15" customHeight="1" x14ac:dyDescent="0.25">
      <c r="D124" s="69"/>
      <c r="E124" s="656" t="s">
        <v>365</v>
      </c>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row>
    <row r="125" spans="4:29" ht="15" customHeight="1" x14ac:dyDescent="0.25">
      <c r="D125" s="69"/>
      <c r="E125" s="656" t="s">
        <v>366</v>
      </c>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row>
    <row r="126" spans="4:29" ht="15" customHeight="1" x14ac:dyDescent="0.25">
      <c r="D126" s="69"/>
      <c r="E126" s="656" t="s">
        <v>367</v>
      </c>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row>
    <row r="127" spans="4:29" ht="15" customHeight="1" x14ac:dyDescent="0.25">
      <c r="D127" s="69"/>
      <c r="E127" s="656" t="s">
        <v>368</v>
      </c>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4:29" ht="15" customHeight="1" x14ac:dyDescent="0.25">
      <c r="D128" s="69"/>
      <c r="E128" s="656" t="s">
        <v>369</v>
      </c>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row>
    <row r="129" spans="4:29" ht="15" customHeight="1" x14ac:dyDescent="0.25">
      <c r="D129" s="69"/>
      <c r="E129" s="656" t="s">
        <v>370</v>
      </c>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row>
    <row r="130" spans="4:29" ht="15" customHeight="1" x14ac:dyDescent="0.25">
      <c r="D130" s="69"/>
      <c r="E130" s="656" t="s">
        <v>371</v>
      </c>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row>
    <row r="131" spans="4:29" ht="15" customHeight="1" x14ac:dyDescent="0.25">
      <c r="D131" s="69"/>
      <c r="E131" s="656" t="s">
        <v>372</v>
      </c>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row>
    <row r="132" spans="4:29" ht="15" customHeight="1" x14ac:dyDescent="0.25">
      <c r="D132" s="69"/>
      <c r="E132" s="656" t="s">
        <v>373</v>
      </c>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row>
    <row r="133" spans="4:29" ht="15" customHeight="1" x14ac:dyDescent="0.25">
      <c r="D133" s="69"/>
      <c r="E133" s="656" t="s">
        <v>374</v>
      </c>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row>
    <row r="134" spans="4:29" ht="15" customHeight="1" x14ac:dyDescent="0.25">
      <c r="D134" s="69"/>
      <c r="E134" s="656" t="s">
        <v>375</v>
      </c>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row>
    <row r="135" spans="4:29" ht="15" customHeight="1" x14ac:dyDescent="0.25">
      <c r="D135" s="69"/>
      <c r="E135" s="656" t="s">
        <v>376</v>
      </c>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row>
    <row r="136" spans="4:29" ht="15" customHeight="1" x14ac:dyDescent="0.25">
      <c r="D136" s="69"/>
      <c r="E136" s="656" t="s">
        <v>377</v>
      </c>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row>
    <row r="137" spans="4:29" ht="15" customHeight="1" x14ac:dyDescent="0.25">
      <c r="D137" s="69"/>
      <c r="E137" s="656" t="s">
        <v>378</v>
      </c>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row>
    <row r="138" spans="4:29" ht="15" customHeight="1" x14ac:dyDescent="0.25">
      <c r="D138" s="69"/>
      <c r="E138" s="656" t="s">
        <v>379</v>
      </c>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row>
    <row r="139" spans="4:29" ht="15" customHeight="1" x14ac:dyDescent="0.25">
      <c r="D139" s="69"/>
      <c r="E139" s="656" t="s">
        <v>380</v>
      </c>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row>
    <row r="140" spans="4:29" ht="15" customHeight="1" x14ac:dyDescent="0.25">
      <c r="D140" s="69"/>
      <c r="E140" s="656" t="s">
        <v>381</v>
      </c>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row>
    <row r="141" spans="4:29" ht="15" customHeight="1" x14ac:dyDescent="0.25">
      <c r="D141" s="69"/>
      <c r="E141" s="656" t="s">
        <v>382</v>
      </c>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row>
    <row r="142" spans="4:29" ht="15" customHeight="1" x14ac:dyDescent="0.25">
      <c r="D142" s="69"/>
      <c r="E142" s="656" t="s">
        <v>383</v>
      </c>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row>
    <row r="143" spans="4:29" ht="15" customHeight="1" x14ac:dyDescent="0.25">
      <c r="D143" s="69"/>
      <c r="E143" s="656" t="s">
        <v>384</v>
      </c>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row>
    <row r="144" spans="4:29" ht="15" customHeight="1" x14ac:dyDescent="0.25">
      <c r="D144" s="69"/>
      <c r="E144" s="656" t="s">
        <v>385</v>
      </c>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row>
    <row r="145" spans="4:29" ht="15" customHeight="1" x14ac:dyDescent="0.25">
      <c r="D145" s="69"/>
      <c r="E145" s="656" t="s">
        <v>386</v>
      </c>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row>
    <row r="146" spans="4:29" ht="15" customHeight="1" x14ac:dyDescent="0.25">
      <c r="D146" s="69"/>
      <c r="E146" s="656" t="s">
        <v>387</v>
      </c>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row>
    <row r="147" spans="4:29" ht="15" customHeight="1" x14ac:dyDescent="0.25">
      <c r="D147" s="69"/>
      <c r="E147" s="656" t="s">
        <v>388</v>
      </c>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row>
    <row r="148" spans="4:29" ht="15" customHeight="1" x14ac:dyDescent="0.25">
      <c r="D148" s="69"/>
      <c r="E148" s="656" t="s">
        <v>389</v>
      </c>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row>
    <row r="149" spans="4:29" ht="15" customHeight="1" x14ac:dyDescent="0.25">
      <c r="D149" s="69"/>
      <c r="E149" s="656" t="s">
        <v>390</v>
      </c>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row>
    <row r="150" spans="4:29" ht="15" customHeight="1" x14ac:dyDescent="0.25">
      <c r="D150" s="69"/>
      <c r="E150" s="656" t="s">
        <v>391</v>
      </c>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row>
    <row r="151" spans="4:29" ht="15" customHeight="1" x14ac:dyDescent="0.25">
      <c r="D151" s="69"/>
      <c r="E151" s="656" t="s">
        <v>392</v>
      </c>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row>
    <row r="152" spans="4:29" ht="15" customHeight="1" x14ac:dyDescent="0.25">
      <c r="D152" s="69"/>
      <c r="E152" s="656" t="s">
        <v>393</v>
      </c>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row>
    <row r="153" spans="4:29" ht="15" customHeight="1" x14ac:dyDescent="0.25">
      <c r="D153" s="69"/>
      <c r="E153" s="656" t="s">
        <v>394</v>
      </c>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row>
    <row r="154" spans="4:29" ht="15" customHeight="1" x14ac:dyDescent="0.25">
      <c r="D154" s="69"/>
      <c r="E154" s="656" t="s">
        <v>395</v>
      </c>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row>
    <row r="155" spans="4:29" ht="15" customHeight="1" x14ac:dyDescent="0.25">
      <c r="D155" s="69"/>
      <c r="E155" s="656" t="s">
        <v>396</v>
      </c>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row>
    <row r="156" spans="4:29" ht="15" customHeight="1" x14ac:dyDescent="0.25">
      <c r="D156" s="69"/>
      <c r="E156" s="656" t="s">
        <v>397</v>
      </c>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row>
    <row r="157" spans="4:29" ht="15" customHeight="1" x14ac:dyDescent="0.25">
      <c r="D157" s="69"/>
      <c r="E157" s="656" t="s">
        <v>398</v>
      </c>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row>
    <row r="158" spans="4:29" ht="15" customHeight="1" x14ac:dyDescent="0.25">
      <c r="D158" s="69"/>
      <c r="E158" s="656" t="s">
        <v>399</v>
      </c>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row>
    <row r="159" spans="4:29" ht="15" customHeight="1" x14ac:dyDescent="0.25">
      <c r="D159" s="69"/>
      <c r="E159" s="656" t="s">
        <v>400</v>
      </c>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row>
    <row r="160" spans="4:29" ht="15" customHeight="1" x14ac:dyDescent="0.25">
      <c r="D160" s="69"/>
      <c r="E160" s="656" t="s">
        <v>401</v>
      </c>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row>
    <row r="161" spans="4:29" ht="15" customHeight="1" x14ac:dyDescent="0.25">
      <c r="D161" s="69"/>
      <c r="E161" s="656" t="s">
        <v>402</v>
      </c>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row>
    <row r="162" spans="4:29" ht="15" customHeight="1" x14ac:dyDescent="0.25">
      <c r="D162" s="69"/>
      <c r="E162" s="656" t="s">
        <v>403</v>
      </c>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row>
    <row r="163" spans="4:29" ht="15" customHeight="1" x14ac:dyDescent="0.25">
      <c r="D163" s="69"/>
      <c r="E163" s="656" t="s">
        <v>404</v>
      </c>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row>
    <row r="164" spans="4:29" ht="15" customHeight="1" x14ac:dyDescent="0.25">
      <c r="D164" s="69"/>
      <c r="E164" s="656" t="s">
        <v>405</v>
      </c>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row>
    <row r="165" spans="4:29" ht="15" customHeight="1" x14ac:dyDescent="0.25">
      <c r="D165" s="69"/>
      <c r="E165" s="656" t="s">
        <v>406</v>
      </c>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row>
    <row r="166" spans="4:29" ht="15" customHeight="1" x14ac:dyDescent="0.25">
      <c r="D166" s="69"/>
      <c r="E166" s="656" t="s">
        <v>407</v>
      </c>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row>
    <row r="167" spans="4:29" ht="15" customHeight="1" x14ac:dyDescent="0.25">
      <c r="D167" s="69"/>
      <c r="E167" s="656" t="s">
        <v>408</v>
      </c>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row>
    <row r="168" spans="4:29" ht="15" customHeight="1" x14ac:dyDescent="0.25">
      <c r="D168" s="69"/>
      <c r="E168" s="656" t="s">
        <v>409</v>
      </c>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row>
    <row r="169" spans="4:29" ht="15" customHeight="1" x14ac:dyDescent="0.25">
      <c r="D169" s="69"/>
      <c r="E169" s="656" t="s">
        <v>410</v>
      </c>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row>
    <row r="170" spans="4:29" ht="15" customHeight="1" x14ac:dyDescent="0.25">
      <c r="D170" s="69"/>
      <c r="E170" s="656" t="s">
        <v>411</v>
      </c>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row>
    <row r="171" spans="4:29" ht="15" customHeight="1" x14ac:dyDescent="0.25">
      <c r="D171" s="69"/>
      <c r="E171" s="656" t="s">
        <v>412</v>
      </c>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row>
    <row r="172" spans="4:29" ht="15" customHeight="1" x14ac:dyDescent="0.25">
      <c r="D172" s="69"/>
      <c r="E172" s="656" t="s">
        <v>413</v>
      </c>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row>
    <row r="173" spans="4:29" ht="15" customHeight="1" x14ac:dyDescent="0.25">
      <c r="D173" s="69"/>
      <c r="E173" s="656" t="s">
        <v>414</v>
      </c>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row>
    <row r="174" spans="4:29" ht="15" customHeight="1" x14ac:dyDescent="0.25">
      <c r="D174" s="69"/>
      <c r="E174" s="656" t="s">
        <v>415</v>
      </c>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row>
    <row r="175" spans="4:29" ht="15" customHeight="1" x14ac:dyDescent="0.25">
      <c r="D175" s="69"/>
      <c r="E175" s="656" t="s">
        <v>416</v>
      </c>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row>
    <row r="176" spans="4:29" ht="15" customHeight="1" x14ac:dyDescent="0.25">
      <c r="D176" s="69"/>
      <c r="E176" s="656" t="s">
        <v>417</v>
      </c>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row>
    <row r="177" spans="4:29" ht="15" customHeight="1" x14ac:dyDescent="0.25">
      <c r="D177" s="69"/>
      <c r="E177" s="656" t="s">
        <v>418</v>
      </c>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row>
    <row r="178" spans="4:29" ht="15" customHeight="1" x14ac:dyDescent="0.25">
      <c r="D178" s="69"/>
      <c r="E178" s="656" t="s">
        <v>419</v>
      </c>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row>
    <row r="179" spans="4:29" ht="15" customHeight="1" x14ac:dyDescent="0.25">
      <c r="D179" s="69"/>
      <c r="E179" s="656" t="s">
        <v>420</v>
      </c>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row>
    <row r="180" spans="4:29" ht="15" customHeight="1" x14ac:dyDescent="0.25">
      <c r="D180" s="69"/>
      <c r="E180" s="656" t="s">
        <v>421</v>
      </c>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row>
    <row r="181" spans="4:29" ht="15" customHeight="1" x14ac:dyDescent="0.25">
      <c r="D181" s="69"/>
      <c r="E181" s="656" t="s">
        <v>422</v>
      </c>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row>
    <row r="182" spans="4:29" ht="15" customHeight="1" x14ac:dyDescent="0.25">
      <c r="D182" s="69"/>
      <c r="E182" s="656" t="s">
        <v>423</v>
      </c>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row>
    <row r="183" spans="4:29" ht="15" customHeight="1" x14ac:dyDescent="0.25">
      <c r="D183" s="69"/>
      <c r="E183" s="656" t="s">
        <v>424</v>
      </c>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row>
    <row r="184" spans="4:29" ht="15" customHeight="1" x14ac:dyDescent="0.25">
      <c r="D184" s="69"/>
      <c r="E184" s="656" t="s">
        <v>425</v>
      </c>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row>
    <row r="185" spans="4:29" ht="15" customHeight="1" x14ac:dyDescent="0.25">
      <c r="D185" s="69"/>
      <c r="E185" s="656" t="s">
        <v>426</v>
      </c>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row>
    <row r="186" spans="4:29" ht="15" customHeight="1" x14ac:dyDescent="0.25">
      <c r="D186" s="69"/>
      <c r="E186" s="656" t="s">
        <v>427</v>
      </c>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row>
    <row r="187" spans="4:29" ht="15" customHeight="1" x14ac:dyDescent="0.25">
      <c r="D187" s="69"/>
      <c r="E187" s="656" t="s">
        <v>428</v>
      </c>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row>
    <row r="188" spans="4:29" ht="15" customHeight="1" x14ac:dyDescent="0.25">
      <c r="D188" s="69"/>
      <c r="E188" s="656" t="s">
        <v>429</v>
      </c>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row>
    <row r="189" spans="4:29" ht="15" customHeight="1" x14ac:dyDescent="0.25">
      <c r="D189" s="69"/>
      <c r="E189" s="656" t="s">
        <v>430</v>
      </c>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row>
    <row r="190" spans="4:29" ht="15" customHeight="1" x14ac:dyDescent="0.25">
      <c r="D190" s="69"/>
      <c r="E190" s="656" t="s">
        <v>431</v>
      </c>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row>
    <row r="191" spans="4:29" ht="15" customHeight="1" x14ac:dyDescent="0.25">
      <c r="D191" s="69"/>
      <c r="E191" s="656" t="s">
        <v>432</v>
      </c>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row>
    <row r="192" spans="4:29" ht="15" customHeight="1" x14ac:dyDescent="0.25">
      <c r="D192" s="69"/>
      <c r="E192" s="656" t="s">
        <v>433</v>
      </c>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row>
    <row r="193" spans="4:29" ht="15" customHeight="1" x14ac:dyDescent="0.25">
      <c r="D193" s="69"/>
      <c r="E193" s="656" t="s">
        <v>434</v>
      </c>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row>
    <row r="194" spans="4:29" ht="15" customHeight="1" x14ac:dyDescent="0.25">
      <c r="D194" s="69"/>
      <c r="E194" s="656" t="s">
        <v>435</v>
      </c>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row>
    <row r="195" spans="4:29" ht="15" customHeight="1" x14ac:dyDescent="0.25">
      <c r="D195" s="69"/>
      <c r="E195" s="656" t="s">
        <v>436</v>
      </c>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row>
    <row r="196" spans="4:29" ht="15" customHeight="1" x14ac:dyDescent="0.25">
      <c r="D196" s="69"/>
      <c r="E196" s="656" t="s">
        <v>437</v>
      </c>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row>
    <row r="197" spans="4:29" ht="15" customHeight="1" x14ac:dyDescent="0.25">
      <c r="D197" s="69"/>
      <c r="E197" s="656" t="s">
        <v>438</v>
      </c>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row>
    <row r="198" spans="4:29" ht="15" customHeight="1" x14ac:dyDescent="0.25">
      <c r="D198" s="69"/>
      <c r="E198" s="656" t="s">
        <v>439</v>
      </c>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row>
    <row r="199" spans="4:29" ht="15" customHeight="1" x14ac:dyDescent="0.25">
      <c r="D199" s="69"/>
      <c r="E199" s="656" t="s">
        <v>440</v>
      </c>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row>
    <row r="200" spans="4:29" ht="15" customHeight="1" x14ac:dyDescent="0.25">
      <c r="D200" s="69"/>
      <c r="E200" s="656" t="s">
        <v>441</v>
      </c>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row>
    <row r="201" spans="4:29" ht="15" customHeight="1" x14ac:dyDescent="0.25">
      <c r="D201" s="69"/>
      <c r="E201" s="656" t="s">
        <v>442</v>
      </c>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row>
    <row r="202" spans="4:29" ht="15" customHeight="1" x14ac:dyDescent="0.25">
      <c r="D202" s="69"/>
      <c r="E202" s="656" t="s">
        <v>443</v>
      </c>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row>
    <row r="203" spans="4:29" ht="15" customHeight="1" x14ac:dyDescent="0.25">
      <c r="D203" s="69"/>
      <c r="E203" s="656" t="s">
        <v>444</v>
      </c>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row>
    <row r="204" spans="4:29" ht="15" customHeight="1" x14ac:dyDescent="0.25">
      <c r="D204" s="69"/>
      <c r="E204" s="656" t="s">
        <v>445</v>
      </c>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row>
    <row r="205" spans="4:29" ht="15" customHeight="1" x14ac:dyDescent="0.25">
      <c r="D205" s="69"/>
      <c r="E205" s="656" t="s">
        <v>446</v>
      </c>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row>
    <row r="206" spans="4:29" ht="15" customHeight="1" x14ac:dyDescent="0.25">
      <c r="D206" s="69"/>
      <c r="E206" s="656" t="s">
        <v>447</v>
      </c>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row>
    <row r="207" spans="4:29" ht="15" customHeight="1" x14ac:dyDescent="0.25">
      <c r="D207" s="69"/>
      <c r="E207" s="656" t="s">
        <v>448</v>
      </c>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row>
    <row r="208" spans="4:29" ht="15" customHeight="1" x14ac:dyDescent="0.25">
      <c r="D208" s="69"/>
      <c r="E208" s="656" t="s">
        <v>449</v>
      </c>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row>
    <row r="209" spans="4:29" ht="15" customHeight="1" x14ac:dyDescent="0.25">
      <c r="D209" s="69"/>
      <c r="E209" s="656" t="s">
        <v>450</v>
      </c>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row>
    <row r="210" spans="4:29" ht="15" customHeight="1" x14ac:dyDescent="0.25">
      <c r="D210" s="69"/>
      <c r="E210" s="656" t="s">
        <v>451</v>
      </c>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row>
    <row r="211" spans="4:29" ht="15" customHeight="1" x14ac:dyDescent="0.25">
      <c r="D211" s="69"/>
      <c r="E211" s="656" t="s">
        <v>452</v>
      </c>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row>
    <row r="212" spans="4:29" ht="15" customHeight="1" x14ac:dyDescent="0.25">
      <c r="D212" s="69"/>
      <c r="E212" s="656" t="s">
        <v>453</v>
      </c>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row>
    <row r="213" spans="4:29" ht="15" customHeight="1" x14ac:dyDescent="0.25">
      <c r="D213" s="69"/>
      <c r="E213" s="656" t="s">
        <v>454</v>
      </c>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row>
    <row r="214" spans="4:29" ht="15" customHeight="1" x14ac:dyDescent="0.25">
      <c r="D214" s="69"/>
      <c r="E214" s="656" t="s">
        <v>455</v>
      </c>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row>
    <row r="215" spans="4:29" ht="15" customHeight="1" x14ac:dyDescent="0.25">
      <c r="D215" s="69"/>
      <c r="E215" s="656" t="s">
        <v>456</v>
      </c>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row>
    <row r="216" spans="4:29" ht="15" customHeight="1" x14ac:dyDescent="0.25">
      <c r="D216" s="69"/>
      <c r="E216" s="656" t="s">
        <v>457</v>
      </c>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row>
    <row r="217" spans="4:29" ht="15" customHeight="1" x14ac:dyDescent="0.25">
      <c r="D217" s="69"/>
      <c r="E217" s="656" t="s">
        <v>458</v>
      </c>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row>
    <row r="218" spans="4:29" ht="15" customHeight="1" x14ac:dyDescent="0.25">
      <c r="D218" s="69"/>
      <c r="E218" s="656" t="s">
        <v>459</v>
      </c>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row>
    <row r="219" spans="4:29" ht="15" customHeight="1" x14ac:dyDescent="0.25">
      <c r="D219" s="69"/>
      <c r="E219" s="656" t="s">
        <v>460</v>
      </c>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row>
    <row r="220" spans="4:29" ht="15" customHeight="1" x14ac:dyDescent="0.25">
      <c r="D220" s="69"/>
      <c r="E220" s="656" t="s">
        <v>461</v>
      </c>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row>
    <row r="221" spans="4:29" ht="15" customHeight="1" x14ac:dyDescent="0.25">
      <c r="D221" s="69"/>
      <c r="E221" s="656" t="s">
        <v>462</v>
      </c>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row>
    <row r="222" spans="4:29" ht="15" customHeight="1" x14ac:dyDescent="0.25">
      <c r="D222" s="69"/>
      <c r="E222" s="656" t="s">
        <v>463</v>
      </c>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row>
    <row r="223" spans="4:29" ht="15" customHeight="1" x14ac:dyDescent="0.25">
      <c r="D223" s="69"/>
      <c r="E223" s="656" t="s">
        <v>464</v>
      </c>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row>
    <row r="224" spans="4:29" ht="15" customHeight="1" x14ac:dyDescent="0.25">
      <c r="D224" s="69"/>
      <c r="E224" s="656" t="s">
        <v>465</v>
      </c>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row>
    <row r="225" spans="4:29" ht="15" customHeight="1" x14ac:dyDescent="0.25">
      <c r="D225" s="69"/>
      <c r="E225" s="656" t="s">
        <v>466</v>
      </c>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row>
    <row r="226" spans="4:29" ht="15" customHeight="1" x14ac:dyDescent="0.25">
      <c r="D226" s="69"/>
      <c r="E226" s="656" t="s">
        <v>467</v>
      </c>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row>
    <row r="227" spans="4:29" ht="15" customHeight="1" x14ac:dyDescent="0.25">
      <c r="D227" s="69"/>
      <c r="E227" s="656" t="s">
        <v>468</v>
      </c>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row>
    <row r="228" spans="4:29" ht="15" customHeight="1" x14ac:dyDescent="0.25">
      <c r="D228" s="69"/>
      <c r="E228" s="656" t="s">
        <v>469</v>
      </c>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row>
    <row r="229" spans="4:29" ht="15" customHeight="1" x14ac:dyDescent="0.25">
      <c r="D229" s="69"/>
      <c r="E229" s="656" t="s">
        <v>470</v>
      </c>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row>
    <row r="230" spans="4:29" ht="15" customHeight="1" x14ac:dyDescent="0.25">
      <c r="D230" s="69"/>
      <c r="E230" s="656" t="s">
        <v>471</v>
      </c>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row>
    <row r="231" spans="4:29" ht="15" customHeight="1" x14ac:dyDescent="0.25">
      <c r="D231" s="69"/>
      <c r="E231" s="656" t="s">
        <v>472</v>
      </c>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row>
    <row r="232" spans="4:29" ht="15" customHeight="1" x14ac:dyDescent="0.25">
      <c r="D232" s="69"/>
      <c r="E232" s="656" t="s">
        <v>473</v>
      </c>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row>
    <row r="233" spans="4:29" ht="15" customHeight="1" x14ac:dyDescent="0.25">
      <c r="D233" s="69"/>
      <c r="E233" s="656" t="s">
        <v>474</v>
      </c>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row>
    <row r="234" spans="4:29" ht="15" customHeight="1" x14ac:dyDescent="0.25">
      <c r="D234" s="69"/>
      <c r="E234" s="656" t="s">
        <v>475</v>
      </c>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row>
    <row r="235" spans="4:29" ht="15" customHeight="1" x14ac:dyDescent="0.25">
      <c r="D235" s="69"/>
      <c r="E235" s="656" t="s">
        <v>476</v>
      </c>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row>
    <row r="236" spans="4:29" ht="15" customHeight="1" x14ac:dyDescent="0.25">
      <c r="D236" s="69"/>
      <c r="E236" s="656" t="s">
        <v>477</v>
      </c>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row>
    <row r="237" spans="4:29" ht="15" customHeight="1" x14ac:dyDescent="0.25">
      <c r="D237" s="69"/>
      <c r="E237" s="656" t="s">
        <v>478</v>
      </c>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row>
    <row r="238" spans="4:29" ht="15" customHeight="1" x14ac:dyDescent="0.25">
      <c r="D238" s="69"/>
      <c r="E238" s="656" t="s">
        <v>479</v>
      </c>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row>
    <row r="239" spans="4:29" ht="15" customHeight="1" x14ac:dyDescent="0.25">
      <c r="D239" s="69"/>
      <c r="E239" s="656" t="s">
        <v>480</v>
      </c>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row>
    <row r="240" spans="4:29" ht="15" customHeight="1" x14ac:dyDescent="0.25">
      <c r="D240" s="69"/>
      <c r="E240" s="656" t="s">
        <v>481</v>
      </c>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row>
    <row r="241" spans="4:29" ht="15" customHeight="1" x14ac:dyDescent="0.25">
      <c r="D241" s="69"/>
      <c r="E241" s="656" t="s">
        <v>482</v>
      </c>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row>
    <row r="242" spans="4:29" ht="15" customHeight="1" x14ac:dyDescent="0.25">
      <c r="D242" s="69"/>
      <c r="E242" s="656" t="s">
        <v>483</v>
      </c>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row>
    <row r="243" spans="4:29" ht="15" customHeight="1" x14ac:dyDescent="0.25">
      <c r="D243" s="69"/>
      <c r="E243" s="656" t="s">
        <v>484</v>
      </c>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row>
    <row r="244" spans="4:29" ht="15" customHeight="1" x14ac:dyDescent="0.25">
      <c r="D244" s="69"/>
      <c r="E244" s="656" t="s">
        <v>485</v>
      </c>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row>
    <row r="245" spans="4:29" ht="15" customHeight="1" x14ac:dyDescent="0.25">
      <c r="D245" s="69"/>
      <c r="E245" s="656" t="s">
        <v>486</v>
      </c>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row>
    <row r="246" spans="4:29" ht="15" customHeight="1" x14ac:dyDescent="0.25">
      <c r="D246" s="69"/>
      <c r="E246" s="656" t="s">
        <v>487</v>
      </c>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row>
    <row r="247" spans="4:29" ht="15" customHeight="1" x14ac:dyDescent="0.25">
      <c r="D247" s="69"/>
      <c r="E247" s="656" t="s">
        <v>488</v>
      </c>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row>
    <row r="248" spans="4:29" ht="15" customHeight="1" x14ac:dyDescent="0.25">
      <c r="D248" s="69"/>
      <c r="E248" s="656" t="s">
        <v>489</v>
      </c>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row>
    <row r="249" spans="4:29" ht="15" customHeight="1" x14ac:dyDescent="0.25">
      <c r="D249" s="69"/>
      <c r="E249" s="656" t="s">
        <v>490</v>
      </c>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row>
    <row r="250" spans="4:29" ht="15" customHeight="1" x14ac:dyDescent="0.25">
      <c r="D250" s="69"/>
      <c r="E250" s="656" t="s">
        <v>491</v>
      </c>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row>
    <row r="251" spans="4:29" ht="15" customHeight="1" x14ac:dyDescent="0.25">
      <c r="D251" s="69"/>
      <c r="E251" s="656" t="s">
        <v>492</v>
      </c>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row>
    <row r="252" spans="4:29" ht="15" customHeight="1" x14ac:dyDescent="0.25">
      <c r="D252" s="69"/>
      <c r="E252" s="656" t="s">
        <v>493</v>
      </c>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row>
    <row r="253" spans="4:29" ht="15" customHeight="1" x14ac:dyDescent="0.25">
      <c r="D253" s="69"/>
      <c r="E253" s="656" t="s">
        <v>494</v>
      </c>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row>
    <row r="254" spans="4:29" ht="15" customHeight="1" x14ac:dyDescent="0.25">
      <c r="D254" s="69"/>
      <c r="E254" s="656" t="s">
        <v>495</v>
      </c>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row>
    <row r="255" spans="4:29" ht="15" customHeight="1" x14ac:dyDescent="0.25">
      <c r="D255" s="69"/>
      <c r="E255" s="656" t="s">
        <v>496</v>
      </c>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row>
    <row r="256" spans="4:29" ht="15" customHeight="1" x14ac:dyDescent="0.25">
      <c r="D256" s="69"/>
      <c r="E256" s="656" t="s">
        <v>497</v>
      </c>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row>
    <row r="257" spans="4:29" ht="15" customHeight="1" x14ac:dyDescent="0.25">
      <c r="D257" s="69"/>
      <c r="E257" s="656" t="s">
        <v>498</v>
      </c>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row>
    <row r="258" spans="4:29" ht="15" customHeight="1" x14ac:dyDescent="0.25">
      <c r="D258" s="69"/>
      <c r="E258" s="656" t="s">
        <v>499</v>
      </c>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row>
    <row r="259" spans="4:29" ht="15" customHeight="1" x14ac:dyDescent="0.25">
      <c r="D259" s="69"/>
      <c r="E259" s="656" t="s">
        <v>500</v>
      </c>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row>
    <row r="260" spans="4:29" ht="15" customHeight="1" x14ac:dyDescent="0.25">
      <c r="D260" s="69"/>
      <c r="E260" s="656" t="s">
        <v>501</v>
      </c>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row>
    <row r="261" spans="4:29" ht="15" customHeight="1" x14ac:dyDescent="0.25">
      <c r="D261" s="69"/>
      <c r="E261" s="656" t="s">
        <v>502</v>
      </c>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row>
    <row r="262" spans="4:29" ht="15" customHeight="1" x14ac:dyDescent="0.25">
      <c r="D262" s="69"/>
      <c r="E262" s="656" t="s">
        <v>503</v>
      </c>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row>
    <row r="263" spans="4:29" ht="15" customHeight="1" x14ac:dyDescent="0.25">
      <c r="D263" s="69"/>
      <c r="E263" s="656" t="s">
        <v>504</v>
      </c>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row>
    <row r="264" spans="4:29" ht="15" customHeight="1" x14ac:dyDescent="0.25">
      <c r="D264" s="69"/>
      <c r="E264" s="656" t="s">
        <v>505</v>
      </c>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row>
    <row r="265" spans="4:29" ht="15" customHeight="1" x14ac:dyDescent="0.25">
      <c r="D265" s="69"/>
      <c r="E265" s="656" t="s">
        <v>506</v>
      </c>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row>
    <row r="266" spans="4:29" ht="15" customHeight="1" x14ac:dyDescent="0.25">
      <c r="D266" s="69"/>
      <c r="E266" s="656" t="s">
        <v>507</v>
      </c>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row>
    <row r="267" spans="4:29" ht="15" customHeight="1" x14ac:dyDescent="0.25">
      <c r="D267" s="69"/>
      <c r="E267" s="656" t="s">
        <v>508</v>
      </c>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row>
    <row r="268" spans="4:29" ht="15" customHeight="1" x14ac:dyDescent="0.25">
      <c r="D268" s="69"/>
      <c r="E268" s="656" t="s">
        <v>509</v>
      </c>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row>
    <row r="269" spans="4:29" ht="15" customHeight="1" x14ac:dyDescent="0.25">
      <c r="D269" s="69"/>
      <c r="E269" s="656" t="s">
        <v>510</v>
      </c>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row>
    <row r="270" spans="4:29" ht="15" customHeight="1" x14ac:dyDescent="0.25">
      <c r="D270" s="69"/>
      <c r="E270" s="656" t="s">
        <v>511</v>
      </c>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row>
    <row r="271" spans="4:29" ht="15" customHeight="1" x14ac:dyDescent="0.25">
      <c r="D271" s="69"/>
      <c r="E271" s="656" t="s">
        <v>512</v>
      </c>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row>
    <row r="272" spans="4:29" ht="15" customHeight="1" x14ac:dyDescent="0.25">
      <c r="D272" s="69"/>
      <c r="E272" s="656" t="s">
        <v>513</v>
      </c>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row>
    <row r="273" spans="4:29" ht="15" customHeight="1" x14ac:dyDescent="0.25">
      <c r="D273" s="69"/>
      <c r="E273" s="656" t="s">
        <v>514</v>
      </c>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row>
    <row r="274" spans="4:29" ht="15" customHeight="1" x14ac:dyDescent="0.25">
      <c r="D274" s="69"/>
      <c r="E274" s="656" t="s">
        <v>515</v>
      </c>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row>
    <row r="275" spans="4:29" ht="15" customHeight="1" x14ac:dyDescent="0.25">
      <c r="D275" s="69"/>
      <c r="E275" s="656" t="s">
        <v>516</v>
      </c>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row>
    <row r="276" spans="4:29" ht="15" customHeight="1" x14ac:dyDescent="0.25">
      <c r="D276" s="69"/>
      <c r="E276" s="656" t="s">
        <v>517</v>
      </c>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row>
    <row r="277" spans="4:29" ht="15" customHeight="1" x14ac:dyDescent="0.25">
      <c r="D277" s="69"/>
      <c r="E277" s="656" t="s">
        <v>518</v>
      </c>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row>
    <row r="278" spans="4:29" ht="15" customHeight="1" x14ac:dyDescent="0.25">
      <c r="D278" s="69"/>
      <c r="E278" s="656" t="s">
        <v>519</v>
      </c>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row>
    <row r="279" spans="4:29" ht="15" customHeight="1" x14ac:dyDescent="0.25">
      <c r="D279" s="69"/>
      <c r="E279" s="656" t="s">
        <v>520</v>
      </c>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row>
    <row r="280" spans="4:29" ht="15" customHeight="1" x14ac:dyDescent="0.25">
      <c r="D280" s="69"/>
      <c r="E280" s="656" t="s">
        <v>521</v>
      </c>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row>
    <row r="281" spans="4:29" ht="15" customHeight="1" x14ac:dyDescent="0.25">
      <c r="D281" s="69"/>
      <c r="E281" s="656" t="s">
        <v>522</v>
      </c>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row>
    <row r="282" spans="4:29" ht="15" customHeight="1" x14ac:dyDescent="0.25">
      <c r="D282" s="69"/>
      <c r="E282" s="656" t="s">
        <v>523</v>
      </c>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row>
    <row r="283" spans="4:29" ht="15" customHeight="1" x14ac:dyDescent="0.25">
      <c r="D283" s="69"/>
      <c r="E283" s="656" t="s">
        <v>524</v>
      </c>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row>
    <row r="284" spans="4:29" ht="15" customHeight="1" x14ac:dyDescent="0.25">
      <c r="D284" s="69"/>
      <c r="E284" s="656" t="s">
        <v>525</v>
      </c>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row>
    <row r="285" spans="4:29" ht="15" customHeight="1" x14ac:dyDescent="0.25">
      <c r="D285" s="69"/>
      <c r="E285" s="656" t="s">
        <v>526</v>
      </c>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row>
    <row r="286" spans="4:29" ht="15" customHeight="1" x14ac:dyDescent="0.25">
      <c r="D286" s="69"/>
      <c r="E286" s="656" t="s">
        <v>527</v>
      </c>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row>
    <row r="287" spans="4:29" ht="15" customHeight="1" x14ac:dyDescent="0.25">
      <c r="D287" s="69"/>
      <c r="E287" s="656" t="s">
        <v>528</v>
      </c>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row>
    <row r="288" spans="4:29" ht="15" customHeight="1" x14ac:dyDescent="0.25">
      <c r="D288" s="69"/>
      <c r="E288" s="656" t="s">
        <v>529</v>
      </c>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row>
    <row r="289" spans="4:29" ht="15" customHeight="1" x14ac:dyDescent="0.25">
      <c r="D289" s="69"/>
      <c r="E289" s="656" t="s">
        <v>530</v>
      </c>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row>
    <row r="290" spans="4:29" ht="15" customHeight="1" x14ac:dyDescent="0.25">
      <c r="D290" s="69"/>
      <c r="E290" s="656" t="s">
        <v>531</v>
      </c>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row>
    <row r="291" spans="4:29" ht="15" customHeight="1" x14ac:dyDescent="0.25">
      <c r="D291" s="69"/>
      <c r="E291" s="656" t="s">
        <v>532</v>
      </c>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row>
    <row r="292" spans="4:29" ht="15" customHeight="1" x14ac:dyDescent="0.25">
      <c r="D292" s="69"/>
      <c r="E292" s="656" t="s">
        <v>533</v>
      </c>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row>
    <row r="293" spans="4:29" ht="15" customHeight="1" x14ac:dyDescent="0.25">
      <c r="D293" s="69"/>
      <c r="E293" s="656" t="s">
        <v>534</v>
      </c>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row>
    <row r="294" spans="4:29" ht="15" customHeight="1" x14ac:dyDescent="0.25">
      <c r="D294" s="69"/>
      <c r="E294" s="656" t="s">
        <v>535</v>
      </c>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row>
    <row r="295" spans="4:29" ht="15" customHeight="1" x14ac:dyDescent="0.25">
      <c r="D295" s="69"/>
      <c r="E295" s="656" t="s">
        <v>536</v>
      </c>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row>
    <row r="296" spans="4:29" ht="15" customHeight="1" x14ac:dyDescent="0.25">
      <c r="D296" s="69"/>
      <c r="E296" s="656" t="s">
        <v>537</v>
      </c>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row>
    <row r="297" spans="4:29" ht="15" customHeight="1" x14ac:dyDescent="0.25">
      <c r="D297" s="69"/>
      <c r="E297" s="656" t="s">
        <v>538</v>
      </c>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row>
    <row r="298" spans="4:29" ht="15" customHeight="1" x14ac:dyDescent="0.25">
      <c r="D298" s="69"/>
      <c r="E298" s="656" t="s">
        <v>539</v>
      </c>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row>
    <row r="299" spans="4:29" ht="15" customHeight="1" x14ac:dyDescent="0.25">
      <c r="D299" s="69"/>
      <c r="E299" s="656" t="s">
        <v>540</v>
      </c>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row>
    <row r="300" spans="4:29" ht="15" customHeight="1" x14ac:dyDescent="0.25">
      <c r="D300" s="69"/>
      <c r="E300" s="656" t="s">
        <v>541</v>
      </c>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row>
    <row r="301" spans="4:29" ht="15" customHeight="1" x14ac:dyDescent="0.25">
      <c r="D301" s="69"/>
      <c r="E301" s="656" t="s">
        <v>542</v>
      </c>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row>
    <row r="302" spans="4:29" ht="15" customHeight="1" x14ac:dyDescent="0.25">
      <c r="D302" s="69"/>
      <c r="E302" s="656" t="s">
        <v>543</v>
      </c>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row>
    <row r="303" spans="4:29" ht="15" customHeight="1" x14ac:dyDescent="0.25">
      <c r="D303" s="69"/>
      <c r="E303" s="656" t="s">
        <v>544</v>
      </c>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row>
    <row r="304" spans="4:29" ht="15" customHeight="1" x14ac:dyDescent="0.25">
      <c r="D304" s="69"/>
      <c r="E304" s="656" t="s">
        <v>545</v>
      </c>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row>
    <row r="305" spans="4:29" ht="15" customHeight="1" x14ac:dyDescent="0.25">
      <c r="D305" s="69"/>
      <c r="E305" s="656" t="s">
        <v>546</v>
      </c>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row>
    <row r="306" spans="4:29" ht="15" customHeight="1" x14ac:dyDescent="0.25">
      <c r="D306" s="69"/>
      <c r="E306" s="656" t="s">
        <v>547</v>
      </c>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row>
    <row r="307" spans="4:29" ht="15" customHeight="1" x14ac:dyDescent="0.25">
      <c r="D307" s="69"/>
      <c r="E307" s="656" t="s">
        <v>548</v>
      </c>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row>
    <row r="308" spans="4:29" ht="15" customHeight="1" x14ac:dyDescent="0.25">
      <c r="D308" s="69"/>
      <c r="E308" s="656" t="s">
        <v>549</v>
      </c>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row>
    <row r="309" spans="4:29" ht="15" customHeight="1" x14ac:dyDescent="0.25">
      <c r="D309" s="69"/>
      <c r="E309" s="656" t="s">
        <v>550</v>
      </c>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row>
    <row r="310" spans="4:29" ht="15" customHeight="1" x14ac:dyDescent="0.25">
      <c r="D310" s="69"/>
      <c r="E310" s="656" t="s">
        <v>551</v>
      </c>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row>
    <row r="311" spans="4:29" ht="15" customHeight="1" x14ac:dyDescent="0.25">
      <c r="D311" s="69"/>
      <c r="E311" s="656" t="s">
        <v>552</v>
      </c>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row>
    <row r="312" spans="4:29" ht="15" customHeight="1" x14ac:dyDescent="0.25">
      <c r="D312" s="69"/>
      <c r="E312" s="656" t="s">
        <v>553</v>
      </c>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row>
    <row r="313" spans="4:29" ht="15" customHeight="1" x14ac:dyDescent="0.25">
      <c r="D313" s="69"/>
      <c r="E313" s="656" t="s">
        <v>554</v>
      </c>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row>
    <row r="314" spans="4:29" ht="15" customHeight="1" x14ac:dyDescent="0.25">
      <c r="D314" s="69"/>
      <c r="E314" s="656" t="s">
        <v>555</v>
      </c>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row>
    <row r="315" spans="4:29" ht="15" customHeight="1" x14ac:dyDescent="0.25">
      <c r="D315" s="69"/>
      <c r="E315" s="656" t="s">
        <v>556</v>
      </c>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row>
    <row r="316" spans="4:29" ht="15" customHeight="1" x14ac:dyDescent="0.25">
      <c r="D316" s="69"/>
      <c r="E316" s="656" t="s">
        <v>557</v>
      </c>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row>
    <row r="317" spans="4:29" ht="15" customHeight="1" x14ac:dyDescent="0.25">
      <c r="D317" s="69"/>
      <c r="E317" s="656" t="s">
        <v>558</v>
      </c>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row>
    <row r="318" spans="4:29" ht="15" customHeight="1" x14ac:dyDescent="0.25">
      <c r="D318" s="69"/>
      <c r="E318" s="656" t="s">
        <v>559</v>
      </c>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row>
    <row r="319" spans="4:29" ht="15" customHeight="1" x14ac:dyDescent="0.25">
      <c r="D319" s="69"/>
      <c r="E319" s="656" t="s">
        <v>560</v>
      </c>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row>
    <row r="320" spans="4:29" ht="15" customHeight="1" x14ac:dyDescent="0.25">
      <c r="D320" s="69"/>
      <c r="E320" s="656" t="s">
        <v>561</v>
      </c>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row>
    <row r="321" spans="4:29" ht="15" customHeight="1" x14ac:dyDescent="0.25">
      <c r="D321" s="69"/>
      <c r="E321" s="656" t="s">
        <v>562</v>
      </c>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row>
    <row r="322" spans="4:29" ht="15" customHeight="1" x14ac:dyDescent="0.25">
      <c r="D322" s="69"/>
      <c r="E322" s="656" t="s">
        <v>563</v>
      </c>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row>
    <row r="323" spans="4:29" ht="15" customHeight="1" x14ac:dyDescent="0.25">
      <c r="D323" s="69"/>
      <c r="E323" s="656" t="s">
        <v>564</v>
      </c>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row>
    <row r="324" spans="4:29" ht="15" customHeight="1" x14ac:dyDescent="0.25">
      <c r="D324" s="69"/>
      <c r="E324" s="656" t="s">
        <v>565</v>
      </c>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row>
    <row r="325" spans="4:29" ht="15" customHeight="1" x14ac:dyDescent="0.25">
      <c r="D325" s="69"/>
      <c r="E325" s="656" t="s">
        <v>566</v>
      </c>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row>
    <row r="326" spans="4:29" ht="15" customHeight="1" x14ac:dyDescent="0.25">
      <c r="D326" s="69"/>
      <c r="E326" s="656" t="s">
        <v>567</v>
      </c>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row>
    <row r="327" spans="4:29" ht="15" customHeight="1" x14ac:dyDescent="0.25">
      <c r="D327" s="69"/>
      <c r="E327" s="656" t="s">
        <v>568</v>
      </c>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row>
    <row r="328" spans="4:29" ht="15" customHeight="1" x14ac:dyDescent="0.25">
      <c r="D328" s="69"/>
      <c r="E328" s="656" t="s">
        <v>569</v>
      </c>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row>
    <row r="329" spans="4:29" ht="15" customHeight="1" x14ac:dyDescent="0.25">
      <c r="D329" s="69"/>
      <c r="E329" s="656" t="s">
        <v>570</v>
      </c>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row>
    <row r="330" spans="4:29" ht="15" customHeight="1" x14ac:dyDescent="0.25">
      <c r="D330" s="69"/>
      <c r="E330" s="656" t="s">
        <v>571</v>
      </c>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row>
    <row r="331" spans="4:29" ht="15" customHeight="1" x14ac:dyDescent="0.25">
      <c r="D331" s="69"/>
      <c r="E331" s="656" t="s">
        <v>572</v>
      </c>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row>
    <row r="332" spans="4:29" ht="15" customHeight="1" x14ac:dyDescent="0.25">
      <c r="D332" s="69"/>
      <c r="E332" s="656" t="s">
        <v>573</v>
      </c>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row>
    <row r="333" spans="4:29" ht="15" customHeight="1" x14ac:dyDescent="0.25">
      <c r="D333" s="69"/>
      <c r="E333" s="656" t="s">
        <v>574</v>
      </c>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row>
    <row r="334" spans="4:29" ht="15" customHeight="1" x14ac:dyDescent="0.25">
      <c r="D334" s="69"/>
      <c r="E334" s="656" t="s">
        <v>575</v>
      </c>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row>
    <row r="335" spans="4:29" ht="15" customHeight="1" x14ac:dyDescent="0.25">
      <c r="D335" s="69"/>
      <c r="E335" s="656" t="s">
        <v>576</v>
      </c>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row>
    <row r="336" spans="4:29" ht="15" customHeight="1" x14ac:dyDescent="0.25">
      <c r="D336" s="69"/>
      <c r="E336" s="656" t="s">
        <v>577</v>
      </c>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row>
    <row r="337" spans="4:29" ht="15" customHeight="1" x14ac:dyDescent="0.25">
      <c r="D337" s="69"/>
      <c r="E337" s="656" t="s">
        <v>578</v>
      </c>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row>
    <row r="338" spans="4:29" ht="15" customHeight="1" x14ac:dyDescent="0.25">
      <c r="D338" s="69"/>
      <c r="E338" s="656" t="s">
        <v>579</v>
      </c>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row>
    <row r="339" spans="4:29" ht="15" customHeight="1" x14ac:dyDescent="0.25">
      <c r="D339" s="69"/>
      <c r="E339" s="656" t="s">
        <v>580</v>
      </c>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row>
    <row r="340" spans="4:29" ht="15" customHeight="1" x14ac:dyDescent="0.25">
      <c r="D340" s="69"/>
      <c r="E340" s="656" t="s">
        <v>581</v>
      </c>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row>
    <row r="341" spans="4:29" ht="15" customHeight="1" x14ac:dyDescent="0.25">
      <c r="D341" s="69"/>
      <c r="E341" s="656" t="s">
        <v>582</v>
      </c>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row>
    <row r="342" spans="4:29" ht="15" customHeight="1" x14ac:dyDescent="0.25">
      <c r="D342" s="69"/>
      <c r="E342" s="656" t="s">
        <v>583</v>
      </c>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row>
    <row r="343" spans="4:29" ht="15" customHeight="1" x14ac:dyDescent="0.25">
      <c r="D343" s="69"/>
      <c r="E343" s="656" t="s">
        <v>584</v>
      </c>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row>
    <row r="344" spans="4:29" ht="15" customHeight="1" x14ac:dyDescent="0.25">
      <c r="D344" s="69"/>
      <c r="E344" s="656" t="s">
        <v>585</v>
      </c>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row>
    <row r="345" spans="4:29" ht="15" customHeight="1" x14ac:dyDescent="0.25">
      <c r="D345" s="69"/>
      <c r="E345" s="656" t="s">
        <v>586</v>
      </c>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row>
    <row r="346" spans="4:29" ht="15" customHeight="1" x14ac:dyDescent="0.25">
      <c r="D346" s="69"/>
      <c r="E346" s="656" t="s">
        <v>587</v>
      </c>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row>
    <row r="347" spans="4:29" ht="15" customHeight="1" x14ac:dyDescent="0.25">
      <c r="D347" s="69"/>
      <c r="E347" s="656" t="s">
        <v>588</v>
      </c>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row>
    <row r="348" spans="4:29" ht="15" customHeight="1" x14ac:dyDescent="0.25">
      <c r="D348" s="69"/>
      <c r="E348" s="656" t="s">
        <v>589</v>
      </c>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row>
    <row r="349" spans="4:29" ht="15" customHeight="1" x14ac:dyDescent="0.25">
      <c r="D349" s="69"/>
      <c r="E349" s="656" t="s">
        <v>590</v>
      </c>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row>
    <row r="350" spans="4:29" ht="15" customHeight="1" x14ac:dyDescent="0.25">
      <c r="D350" s="69"/>
      <c r="E350" s="656" t="s">
        <v>591</v>
      </c>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row>
    <row r="351" spans="4:29" ht="15" customHeight="1" x14ac:dyDescent="0.25">
      <c r="D351" s="69"/>
      <c r="E351" s="656" t="s">
        <v>592</v>
      </c>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row>
    <row r="352" spans="4:29" ht="15" customHeight="1" x14ac:dyDescent="0.25">
      <c r="D352" s="69"/>
      <c r="E352" s="656" t="s">
        <v>593</v>
      </c>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row>
    <row r="353" spans="4:29" ht="15" customHeight="1" x14ac:dyDescent="0.25">
      <c r="D353" s="69"/>
      <c r="E353" s="656" t="s">
        <v>594</v>
      </c>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row>
    <row r="354" spans="4:29" ht="15" customHeight="1" x14ac:dyDescent="0.25">
      <c r="D354" s="69"/>
      <c r="E354" s="656" t="s">
        <v>595</v>
      </c>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row>
    <row r="355" spans="4:29" ht="15" customHeight="1" x14ac:dyDescent="0.25">
      <c r="D355" s="69"/>
      <c r="E355" s="656" t="s">
        <v>596</v>
      </c>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row>
    <row r="356" spans="4:29" ht="15" customHeight="1" x14ac:dyDescent="0.25">
      <c r="D356" s="69"/>
      <c r="E356" s="656" t="s">
        <v>597</v>
      </c>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row>
    <row r="357" spans="4:29" ht="15" customHeight="1" x14ac:dyDescent="0.25">
      <c r="D357" s="69"/>
      <c r="E357" s="656" t="s">
        <v>598</v>
      </c>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row>
    <row r="358" spans="4:29" ht="15" customHeight="1" x14ac:dyDescent="0.25">
      <c r="D358" s="69"/>
      <c r="E358" s="656" t="s">
        <v>599</v>
      </c>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row>
    <row r="359" spans="4:29" ht="15" customHeight="1" x14ac:dyDescent="0.25">
      <c r="D359" s="69"/>
      <c r="E359" s="656" t="s">
        <v>600</v>
      </c>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row>
    <row r="360" spans="4:29" ht="15" customHeight="1" x14ac:dyDescent="0.25">
      <c r="D360" s="69"/>
      <c r="E360" s="656" t="s">
        <v>601</v>
      </c>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row>
    <row r="361" spans="4:29" ht="15" customHeight="1" x14ac:dyDescent="0.25">
      <c r="D361" s="69"/>
      <c r="E361" s="656" t="s">
        <v>602</v>
      </c>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row>
    <row r="362" spans="4:29" ht="15" customHeight="1" x14ac:dyDescent="0.25">
      <c r="D362" s="69"/>
      <c r="E362" s="656" t="s">
        <v>603</v>
      </c>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row>
    <row r="363" spans="4:29" ht="15" customHeight="1" x14ac:dyDescent="0.25">
      <c r="D363" s="69"/>
      <c r="E363" s="656" t="s">
        <v>604</v>
      </c>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row>
    <row r="364" spans="4:29" ht="15" customHeight="1" x14ac:dyDescent="0.25">
      <c r="D364" s="69"/>
      <c r="E364" s="656" t="s">
        <v>605</v>
      </c>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row>
    <row r="365" spans="4:29" ht="15" customHeight="1" x14ac:dyDescent="0.25">
      <c r="D365" s="69"/>
      <c r="E365" s="656" t="s">
        <v>606</v>
      </c>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row>
    <row r="366" spans="4:29" ht="15" customHeight="1" x14ac:dyDescent="0.25">
      <c r="D366" s="69"/>
      <c r="E366" s="656" t="s">
        <v>607</v>
      </c>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row>
    <row r="367" spans="4:29" ht="15" customHeight="1" x14ac:dyDescent="0.25">
      <c r="D367" s="69"/>
      <c r="E367" s="656" t="s">
        <v>608</v>
      </c>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row>
    <row r="368" spans="4:29" ht="15" customHeight="1" x14ac:dyDescent="0.25">
      <c r="D368" s="69"/>
      <c r="E368" s="656" t="s">
        <v>609</v>
      </c>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row>
    <row r="369" spans="4:29" ht="15" customHeight="1" x14ac:dyDescent="0.25">
      <c r="D369" s="69"/>
      <c r="E369" s="656" t="s">
        <v>610</v>
      </c>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row>
    <row r="370" spans="4:29" ht="15" customHeight="1" x14ac:dyDescent="0.25">
      <c r="D370" s="69"/>
      <c r="E370" s="656" t="s">
        <v>611</v>
      </c>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row>
    <row r="371" spans="4:29" ht="15" customHeight="1" x14ac:dyDescent="0.25">
      <c r="D371" s="69"/>
      <c r="E371" s="656" t="s">
        <v>612</v>
      </c>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row>
    <row r="372" spans="4:29" ht="15" customHeight="1" x14ac:dyDescent="0.25">
      <c r="D372" s="69"/>
      <c r="E372" s="656" t="s">
        <v>613</v>
      </c>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row>
    <row r="373" spans="4:29" ht="15" customHeight="1" x14ac:dyDescent="0.25">
      <c r="D373" s="69"/>
      <c r="E373" s="656" t="s">
        <v>614</v>
      </c>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row>
    <row r="374" spans="4:29" ht="15" customHeight="1" x14ac:dyDescent="0.25">
      <c r="D374" s="69"/>
      <c r="E374" s="656" t="s">
        <v>615</v>
      </c>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row>
    <row r="375" spans="4:29" ht="15" customHeight="1" x14ac:dyDescent="0.25">
      <c r="D375" s="69"/>
      <c r="E375" s="656" t="s">
        <v>616</v>
      </c>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row>
    <row r="376" spans="4:29" ht="15" customHeight="1" x14ac:dyDescent="0.25">
      <c r="D376" s="69"/>
      <c r="E376" s="656" t="s">
        <v>617</v>
      </c>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row>
    <row r="377" spans="4:29" ht="15" customHeight="1" x14ac:dyDescent="0.25">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row>
    <row r="378" spans="4:29" ht="15" customHeight="1" x14ac:dyDescent="0.25">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row>
    <row r="379" spans="4:29" ht="15" customHeight="1" x14ac:dyDescent="0.25">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row>
    <row r="380" spans="4:29" ht="15" customHeight="1" x14ac:dyDescent="0.25">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row>
    <row r="381" spans="4:29" ht="15" customHeight="1" x14ac:dyDescent="0.25">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row>
    <row r="382" spans="4:29" ht="15" customHeight="1" x14ac:dyDescent="0.25">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row>
    <row r="383" spans="4:29" ht="15" customHeight="1" x14ac:dyDescent="0.25">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row>
    <row r="384" spans="4:29" ht="15" customHeight="1" x14ac:dyDescent="0.25">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row>
    <row r="385" spans="4:29" ht="15" customHeight="1" x14ac:dyDescent="0.25">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row>
    <row r="386" spans="4:29" ht="15" customHeight="1" x14ac:dyDescent="0.25">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row>
    <row r="387" spans="4:29" ht="15" customHeight="1" x14ac:dyDescent="0.25">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row>
    <row r="388" spans="4:29" ht="15" customHeight="1" x14ac:dyDescent="0.25">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row>
    <row r="389" spans="4:29" ht="15" customHeight="1" x14ac:dyDescent="0.25">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row>
    <row r="390" spans="4:29" ht="15" customHeight="1" x14ac:dyDescent="0.25">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row>
    <row r="391" spans="4:29" ht="15" customHeight="1" x14ac:dyDescent="0.25">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row>
    <row r="392" spans="4:29" ht="15" customHeight="1" x14ac:dyDescent="0.25">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row>
    <row r="393" spans="4:29" ht="15" customHeight="1" x14ac:dyDescent="0.25">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row>
    <row r="394" spans="4:29" ht="15" customHeight="1" x14ac:dyDescent="0.25">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row>
    <row r="395" spans="4:29" ht="15" customHeight="1" x14ac:dyDescent="0.25">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row>
    <row r="396" spans="4:29" ht="15" customHeight="1" x14ac:dyDescent="0.25">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row>
    <row r="397" spans="4:29" ht="15" customHeight="1" x14ac:dyDescent="0.25">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row>
    <row r="398" spans="4:29" ht="15" customHeight="1" x14ac:dyDescent="0.25">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row>
    <row r="399" spans="4:29" ht="15" customHeight="1" x14ac:dyDescent="0.25">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row>
    <row r="400" spans="4:29" ht="15" customHeight="1" x14ac:dyDescent="0.25">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row>
    <row r="401" spans="4:29" ht="15" customHeight="1" x14ac:dyDescent="0.25">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row>
    <row r="402" spans="4:29" ht="15" customHeight="1" x14ac:dyDescent="0.25">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row>
    <row r="403" spans="4:29" ht="15" customHeight="1" x14ac:dyDescent="0.25">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row>
    <row r="404" spans="4:29" ht="15" customHeight="1" x14ac:dyDescent="0.25">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row>
    <row r="405" spans="4:29" ht="15" customHeight="1" x14ac:dyDescent="0.25">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row>
    <row r="406" spans="4:29" ht="15" customHeight="1" x14ac:dyDescent="0.25">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row>
    <row r="407" spans="4:29" ht="15" customHeight="1" x14ac:dyDescent="0.25">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row>
    <row r="408" spans="4:29" ht="15" customHeight="1" x14ac:dyDescent="0.25">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row>
    <row r="409" spans="4:29" ht="15" customHeight="1" x14ac:dyDescent="0.25">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row>
    <row r="410" spans="4:29" ht="15" customHeight="1" x14ac:dyDescent="0.25">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row>
    <row r="411" spans="4:29" ht="15" customHeight="1" x14ac:dyDescent="0.25">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row>
    <row r="412" spans="4:29" ht="15" customHeight="1" x14ac:dyDescent="0.25">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row>
    <row r="413" spans="4:29" ht="15" customHeight="1" x14ac:dyDescent="0.25">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row>
    <row r="414" spans="4:29" ht="15" customHeight="1" x14ac:dyDescent="0.25">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row>
    <row r="415" spans="4:29" ht="15" customHeight="1" x14ac:dyDescent="0.25">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row>
    <row r="416" spans="4:29" ht="15" customHeight="1" x14ac:dyDescent="0.25">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row>
    <row r="417" spans="4:29" ht="15" customHeight="1" x14ac:dyDescent="0.25">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row>
    <row r="418" spans="4:29" ht="15" customHeight="1" x14ac:dyDescent="0.25">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row>
    <row r="419" spans="4:29" ht="15" customHeight="1" x14ac:dyDescent="0.25">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row>
    <row r="420" spans="4:29" ht="15" customHeight="1" x14ac:dyDescent="0.25">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row>
    <row r="421" spans="4:29" ht="15" customHeight="1" x14ac:dyDescent="0.25">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row>
    <row r="422" spans="4:29" ht="15" customHeight="1" x14ac:dyDescent="0.25">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row>
    <row r="423" spans="4:29" ht="15" customHeight="1" x14ac:dyDescent="0.25">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row>
    <row r="424" spans="4:29" ht="15" customHeight="1" x14ac:dyDescent="0.25">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row>
    <row r="425" spans="4:29" ht="15" customHeight="1" x14ac:dyDescent="0.25">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row>
    <row r="426" spans="4:29" ht="15" customHeight="1" x14ac:dyDescent="0.25">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row>
    <row r="427" spans="4:29" ht="15" customHeight="1" x14ac:dyDescent="0.25">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row>
    <row r="428" spans="4:29" ht="15" customHeight="1" x14ac:dyDescent="0.25">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row>
    <row r="429" spans="4:29" ht="15" customHeight="1" x14ac:dyDescent="0.25">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row>
    <row r="430" spans="4:29" ht="15" customHeight="1" x14ac:dyDescent="0.25">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row>
    <row r="431" spans="4:29" ht="15" customHeight="1" x14ac:dyDescent="0.25">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row>
    <row r="432" spans="4:29" ht="15" customHeight="1" x14ac:dyDescent="0.25">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row>
    <row r="433" spans="4:29" ht="15" customHeight="1" x14ac:dyDescent="0.25">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row>
    <row r="434" spans="4:29" ht="15" customHeight="1" x14ac:dyDescent="0.25">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row>
    <row r="435" spans="4:29" ht="15" customHeight="1" x14ac:dyDescent="0.25">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row>
    <row r="436" spans="4:29" ht="15" customHeight="1" x14ac:dyDescent="0.25">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row>
    <row r="437" spans="4:29" ht="15" customHeight="1" x14ac:dyDescent="0.25">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row>
    <row r="438" spans="4:29" ht="15" customHeight="1" x14ac:dyDescent="0.25">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row>
    <row r="439" spans="4:29" ht="15" customHeight="1" x14ac:dyDescent="0.25">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row>
    <row r="440" spans="4:29" ht="15" customHeight="1" x14ac:dyDescent="0.25">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row>
    <row r="441" spans="4:29" ht="15" customHeight="1" x14ac:dyDescent="0.25">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row>
    <row r="442" spans="4:29" ht="15" customHeight="1" x14ac:dyDescent="0.25">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row>
    <row r="443" spans="4:29" ht="15" customHeight="1" x14ac:dyDescent="0.25">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row>
    <row r="444" spans="4:29" ht="15" customHeight="1" x14ac:dyDescent="0.25">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row>
    <row r="445" spans="4:29" ht="15" customHeight="1" x14ac:dyDescent="0.25">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row>
    <row r="446" spans="4:29" ht="15" customHeight="1" x14ac:dyDescent="0.25">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row>
    <row r="447" spans="4:29" ht="15" customHeight="1" x14ac:dyDescent="0.25">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row>
    <row r="448" spans="4:29" ht="15" customHeight="1" x14ac:dyDescent="0.25">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row>
    <row r="449" spans="4:29" ht="15" customHeight="1" x14ac:dyDescent="0.25">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row>
    <row r="450" spans="4:29" ht="15" customHeight="1" x14ac:dyDescent="0.25">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row>
    <row r="451" spans="4:29" ht="15" customHeight="1" x14ac:dyDescent="0.25">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row>
    <row r="452" spans="4:29" ht="15" customHeight="1" x14ac:dyDescent="0.25">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row>
    <row r="453" spans="4:29" ht="15" customHeight="1" x14ac:dyDescent="0.25">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row>
    <row r="454" spans="4:29" ht="15" customHeight="1" x14ac:dyDescent="0.25">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row>
    <row r="455" spans="4:29" ht="15" customHeight="1" x14ac:dyDescent="0.25">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row>
    <row r="456" spans="4:29" ht="15" customHeight="1" x14ac:dyDescent="0.25">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row>
    <row r="457" spans="4:29" ht="15" customHeight="1" x14ac:dyDescent="0.25">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row>
    <row r="458" spans="4:29" ht="15" customHeight="1" x14ac:dyDescent="0.25">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row>
    <row r="459" spans="4:29" ht="15" customHeight="1" x14ac:dyDescent="0.25">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row>
    <row r="460" spans="4:29" ht="15" customHeight="1" x14ac:dyDescent="0.25">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row>
    <row r="461" spans="4:29" ht="15" customHeight="1" x14ac:dyDescent="0.25">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row>
    <row r="462" spans="4:29" ht="15" customHeight="1" x14ac:dyDescent="0.25">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row>
    <row r="463" spans="4:29" ht="15" customHeight="1" x14ac:dyDescent="0.25">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row>
    <row r="464" spans="4:29" ht="15" customHeight="1" x14ac:dyDescent="0.25">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row>
    <row r="465" spans="4:29" ht="15" customHeight="1" x14ac:dyDescent="0.25">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row>
    <row r="466" spans="4:29" ht="15" customHeight="1" x14ac:dyDescent="0.25">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row>
    <row r="467" spans="4:29" ht="15" customHeight="1" x14ac:dyDescent="0.25">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row>
    <row r="468" spans="4:29" ht="15" customHeight="1" x14ac:dyDescent="0.25">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row>
    <row r="469" spans="4:29" ht="15" customHeight="1" x14ac:dyDescent="0.25">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row>
    <row r="470" spans="4:29" ht="15" customHeight="1" x14ac:dyDescent="0.25">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row>
    <row r="471" spans="4:29" ht="15" customHeight="1" x14ac:dyDescent="0.25">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row>
    <row r="472" spans="4:29" ht="15" customHeight="1" x14ac:dyDescent="0.25">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row>
    <row r="473" spans="4:29" ht="15" customHeight="1" x14ac:dyDescent="0.25">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row>
    <row r="474" spans="4:29" ht="15" customHeight="1" x14ac:dyDescent="0.25">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row>
    <row r="475" spans="4:29" ht="15" customHeight="1" x14ac:dyDescent="0.25">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row>
    <row r="476" spans="4:29" ht="15" customHeight="1" x14ac:dyDescent="0.25">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row>
    <row r="477" spans="4:29" ht="15" customHeight="1" x14ac:dyDescent="0.25">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row>
    <row r="478" spans="4:29" ht="15" customHeight="1" x14ac:dyDescent="0.25">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row>
    <row r="479" spans="4:29" ht="15" customHeight="1" x14ac:dyDescent="0.25">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row>
    <row r="480" spans="4:29" ht="15" customHeight="1" x14ac:dyDescent="0.25">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row>
    <row r="481" spans="4:29" ht="15" customHeight="1" x14ac:dyDescent="0.25">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row>
    <row r="482" spans="4:29" ht="15" customHeight="1" x14ac:dyDescent="0.25">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row>
    <row r="483" spans="4:29" ht="15" customHeight="1" x14ac:dyDescent="0.25">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row>
    <row r="484" spans="4:29" ht="15" customHeight="1" x14ac:dyDescent="0.25">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row>
    <row r="485" spans="4:29" ht="15" customHeight="1" x14ac:dyDescent="0.25">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row>
    <row r="486" spans="4:29" ht="15" customHeight="1" x14ac:dyDescent="0.25">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row>
    <row r="487" spans="4:29" ht="15" customHeight="1" x14ac:dyDescent="0.25">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row>
    <row r="488" spans="4:29" ht="15" customHeight="1" x14ac:dyDescent="0.25">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row>
    <row r="489" spans="4:29" ht="15" customHeight="1" x14ac:dyDescent="0.25">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row>
    <row r="490" spans="4:29" ht="15" customHeight="1" x14ac:dyDescent="0.25">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row>
    <row r="491" spans="4:29" ht="15" customHeight="1" x14ac:dyDescent="0.25">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row>
    <row r="492" spans="4:29" ht="15" customHeight="1" x14ac:dyDescent="0.25">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row>
    <row r="493" spans="4:29" ht="15" customHeight="1" x14ac:dyDescent="0.25">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row>
    <row r="494" spans="4:29" ht="15" customHeight="1" x14ac:dyDescent="0.25">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row>
    <row r="495" spans="4:29" ht="15" customHeight="1" x14ac:dyDescent="0.25">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row>
    <row r="496" spans="4:29" ht="15" customHeight="1" x14ac:dyDescent="0.25">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row>
    <row r="497" spans="4:29" ht="15" customHeight="1" x14ac:dyDescent="0.25">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row>
    <row r="498" spans="4:29" ht="15" customHeight="1" x14ac:dyDescent="0.25">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row>
    <row r="499" spans="4:29" ht="15" customHeight="1" x14ac:dyDescent="0.25">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row>
    <row r="500" spans="4:29" ht="15" customHeight="1" x14ac:dyDescent="0.25">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row>
    <row r="501" spans="4:29" ht="15" customHeight="1" x14ac:dyDescent="0.25">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row>
    <row r="502" spans="4:29" ht="15" customHeight="1" x14ac:dyDescent="0.25">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row>
    <row r="503" spans="4:29" ht="15" customHeight="1" x14ac:dyDescent="0.25">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row>
    <row r="504" spans="4:29" ht="15" customHeight="1" x14ac:dyDescent="0.25">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row>
    <row r="505" spans="4:29" ht="15" customHeight="1" x14ac:dyDescent="0.25">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row>
    <row r="506" spans="4:29" ht="15" customHeight="1" x14ac:dyDescent="0.25">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row>
    <row r="507" spans="4:29" ht="15" customHeight="1" x14ac:dyDescent="0.25">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row>
    <row r="508" spans="4:29" ht="15" customHeight="1" x14ac:dyDescent="0.25">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row>
    <row r="509" spans="4:29" ht="15" customHeight="1" x14ac:dyDescent="0.25">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row>
    <row r="510" spans="4:29" ht="15" customHeight="1" x14ac:dyDescent="0.25">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row>
    <row r="511" spans="4:29" ht="15" customHeight="1" x14ac:dyDescent="0.25">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row>
    <row r="512" spans="4:29" ht="15" customHeight="1" x14ac:dyDescent="0.25">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row>
    <row r="513" spans="4:29" ht="15" customHeight="1" x14ac:dyDescent="0.25">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row>
    <row r="514" spans="4:29" ht="15" customHeight="1" x14ac:dyDescent="0.25">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row>
    <row r="515" spans="4:29" ht="15" customHeight="1" x14ac:dyDescent="0.25">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row>
    <row r="516" spans="4:29" ht="15" customHeight="1" x14ac:dyDescent="0.25">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row>
    <row r="517" spans="4:29" ht="15" customHeight="1" x14ac:dyDescent="0.25">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row>
    <row r="518" spans="4:29" ht="15" customHeight="1" x14ac:dyDescent="0.25">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row>
    <row r="519" spans="4:29" ht="15" customHeight="1" x14ac:dyDescent="0.25">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row>
    <row r="520" spans="4:29" ht="15" customHeight="1" x14ac:dyDescent="0.25">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row>
    <row r="521" spans="4:29" ht="15" customHeight="1" x14ac:dyDescent="0.25">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row>
    <row r="522" spans="4:29" ht="15" customHeight="1" x14ac:dyDescent="0.25">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row>
    <row r="523" spans="4:29" ht="15" customHeight="1" x14ac:dyDescent="0.25">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row>
    <row r="524" spans="4:29" ht="15" customHeight="1" x14ac:dyDescent="0.25">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row>
    <row r="525" spans="4:29" ht="15" customHeight="1" x14ac:dyDescent="0.25">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row>
    <row r="526" spans="4:29" ht="15" customHeight="1" x14ac:dyDescent="0.25">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row>
    <row r="527" spans="4:29" ht="15" customHeight="1" x14ac:dyDescent="0.25">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row>
    <row r="528" spans="4:29" ht="15" customHeight="1" x14ac:dyDescent="0.25">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row>
    <row r="529" spans="4:29" ht="15" customHeight="1" x14ac:dyDescent="0.25">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row>
    <row r="530" spans="4:29" ht="15" customHeight="1" x14ac:dyDescent="0.25">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row>
    <row r="531" spans="4:29" ht="15" customHeight="1" x14ac:dyDescent="0.25">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row>
    <row r="532" spans="4:29" ht="15" customHeight="1" x14ac:dyDescent="0.25">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row>
    <row r="533" spans="4:29" ht="15" customHeight="1" x14ac:dyDescent="0.25">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row>
    <row r="534" spans="4:29" ht="15" customHeight="1" x14ac:dyDescent="0.25">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row>
    <row r="535" spans="4:29" ht="15" customHeight="1" x14ac:dyDescent="0.25">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row>
    <row r="536" spans="4:29" ht="15" customHeight="1" x14ac:dyDescent="0.25">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row>
    <row r="537" spans="4:29" ht="15" customHeight="1" x14ac:dyDescent="0.25">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row>
    <row r="538" spans="4:29" ht="15" customHeight="1" x14ac:dyDescent="0.25">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row>
    <row r="539" spans="4:29" ht="15" customHeight="1" x14ac:dyDescent="0.25">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row>
    <row r="540" spans="4:29" ht="15" customHeight="1" x14ac:dyDescent="0.25">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row>
    <row r="541" spans="4:29" ht="15" customHeight="1" x14ac:dyDescent="0.25">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row>
    <row r="542" spans="4:29" ht="15" customHeight="1" x14ac:dyDescent="0.25">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row>
    <row r="543" spans="4:29" ht="15" customHeight="1" x14ac:dyDescent="0.25">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row>
    <row r="544" spans="4:29" ht="15" customHeight="1" x14ac:dyDescent="0.25">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row>
    <row r="545" spans="4:29" ht="15" customHeight="1" x14ac:dyDescent="0.25">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row>
    <row r="546" spans="4:29" ht="15" customHeight="1" x14ac:dyDescent="0.25">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row>
    <row r="547" spans="4:29" ht="15" customHeight="1" x14ac:dyDescent="0.25">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row>
    <row r="548" spans="4:29" ht="15" customHeight="1" x14ac:dyDescent="0.25">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row>
    <row r="549" spans="4:29" ht="15" customHeight="1" x14ac:dyDescent="0.25">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row>
    <row r="550" spans="4:29" ht="15" customHeight="1" x14ac:dyDescent="0.25">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row>
    <row r="551" spans="4:29" ht="15" customHeight="1" x14ac:dyDescent="0.25">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row>
    <row r="552" spans="4:29" ht="15" customHeight="1" x14ac:dyDescent="0.25">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row>
    <row r="553" spans="4:29" ht="15" customHeight="1" x14ac:dyDescent="0.25">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row>
    <row r="554" spans="4:29" ht="15" customHeight="1" x14ac:dyDescent="0.25">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row>
    <row r="555" spans="4:29" ht="15" customHeight="1" x14ac:dyDescent="0.25">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row>
    <row r="556" spans="4:29" ht="15" customHeight="1" x14ac:dyDescent="0.25">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row>
    <row r="557" spans="4:29" ht="15" customHeight="1" x14ac:dyDescent="0.25">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row>
    <row r="558" spans="4:29" ht="15" customHeight="1" x14ac:dyDescent="0.25">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row>
    <row r="559" spans="4:29" ht="15" customHeight="1" x14ac:dyDescent="0.25">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row>
    <row r="560" spans="4:29" ht="15" customHeight="1" x14ac:dyDescent="0.25">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row>
    <row r="561" spans="4:29" ht="15" customHeight="1" x14ac:dyDescent="0.25">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row>
    <row r="562" spans="4:29" ht="15" customHeight="1" x14ac:dyDescent="0.25">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row>
    <row r="563" spans="4:29" ht="15" customHeight="1" x14ac:dyDescent="0.25">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row>
    <row r="564" spans="4:29" ht="15" customHeight="1" x14ac:dyDescent="0.25">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row>
    <row r="565" spans="4:29" ht="15" customHeight="1" x14ac:dyDescent="0.25">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row>
    <row r="566" spans="4:29" ht="15" customHeight="1" x14ac:dyDescent="0.25">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row>
    <row r="567" spans="4:29" ht="15" customHeight="1" x14ac:dyDescent="0.25">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row>
    <row r="568" spans="4:29" ht="15" customHeight="1" x14ac:dyDescent="0.25">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row>
    <row r="569" spans="4:29" ht="15" customHeight="1" x14ac:dyDescent="0.25">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row>
    <row r="570" spans="4:29" ht="15" customHeight="1" x14ac:dyDescent="0.25">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row>
    <row r="571" spans="4:29" ht="15" customHeight="1" x14ac:dyDescent="0.25">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row>
    <row r="572" spans="4:29" ht="15" customHeight="1" x14ac:dyDescent="0.25">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row>
    <row r="573" spans="4:29" ht="15" customHeight="1" x14ac:dyDescent="0.25">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row>
    <row r="574" spans="4:29" ht="15" customHeight="1" x14ac:dyDescent="0.25">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row>
    <row r="575" spans="4:29" ht="15" customHeight="1" x14ac:dyDescent="0.25">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row>
    <row r="576" spans="4:29" ht="15" customHeight="1" x14ac:dyDescent="0.25">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row>
    <row r="577" spans="4:29" ht="15" customHeight="1" x14ac:dyDescent="0.25">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row>
    <row r="578" spans="4:29" ht="15" customHeight="1" x14ac:dyDescent="0.25">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row>
    <row r="579" spans="4:29" ht="15" customHeight="1" x14ac:dyDescent="0.25">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row>
    <row r="580" spans="4:29" ht="15" customHeight="1" x14ac:dyDescent="0.25">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row>
    <row r="581" spans="4:29" ht="15" customHeight="1" x14ac:dyDescent="0.25">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row>
    <row r="582" spans="4:29" ht="15" customHeight="1" x14ac:dyDescent="0.25">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row>
    <row r="583" spans="4:29" ht="15" customHeight="1" x14ac:dyDescent="0.25">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row>
    <row r="584" spans="4:29" ht="15" customHeight="1" x14ac:dyDescent="0.25">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row>
    <row r="585" spans="4:29" ht="15" customHeight="1" x14ac:dyDescent="0.25">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row>
    <row r="586" spans="4:29" ht="15" customHeight="1" x14ac:dyDescent="0.25">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row>
    <row r="587" spans="4:29" ht="15" customHeight="1" x14ac:dyDescent="0.25">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row>
    <row r="588" spans="4:29" ht="15" customHeight="1" x14ac:dyDescent="0.25">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row>
    <row r="589" spans="4:29" ht="15" customHeight="1" x14ac:dyDescent="0.25">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row>
    <row r="590" spans="4:29" ht="15" customHeight="1" x14ac:dyDescent="0.25">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row>
    <row r="591" spans="4:29" ht="15" customHeight="1" x14ac:dyDescent="0.25">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row>
    <row r="592" spans="4:29" ht="15" customHeight="1" x14ac:dyDescent="0.25">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row>
    <row r="593" spans="4:29" ht="15" customHeight="1" x14ac:dyDescent="0.25">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row>
    <row r="594" spans="4:29" ht="15" customHeight="1" x14ac:dyDescent="0.25">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row>
    <row r="595" spans="4:29" ht="15" customHeight="1" x14ac:dyDescent="0.25">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row>
    <row r="596" spans="4:29" ht="15" customHeight="1" x14ac:dyDescent="0.25">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row>
    <row r="597" spans="4:29" ht="15" customHeight="1" x14ac:dyDescent="0.25">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row>
    <row r="598" spans="4:29" ht="15" customHeight="1" x14ac:dyDescent="0.25">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row>
    <row r="599" spans="4:29" ht="15" customHeight="1" x14ac:dyDescent="0.25">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row>
    <row r="600" spans="4:29" ht="15" customHeight="1" x14ac:dyDescent="0.25">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row>
    <row r="601" spans="4:29" ht="15" customHeight="1" x14ac:dyDescent="0.25">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row>
    <row r="602" spans="4:29" ht="15" customHeight="1" x14ac:dyDescent="0.25">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row>
    <row r="603" spans="4:29" ht="15" customHeight="1" x14ac:dyDescent="0.25">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row>
    <row r="604" spans="4:29" ht="15" customHeight="1" x14ac:dyDescent="0.25">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row>
    <row r="605" spans="4:29" ht="15" customHeight="1" x14ac:dyDescent="0.25">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row>
    <row r="606" spans="4:29" ht="15" customHeight="1" x14ac:dyDescent="0.25">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row>
    <row r="607" spans="4:29" ht="15" customHeight="1" x14ac:dyDescent="0.25">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row>
    <row r="608" spans="4:29" ht="15" customHeight="1" x14ac:dyDescent="0.25">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row>
    <row r="609" spans="4:29" ht="15" customHeight="1" x14ac:dyDescent="0.25">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row>
    <row r="610" spans="4:29" ht="15" customHeight="1" x14ac:dyDescent="0.25">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row>
    <row r="611" spans="4:29" ht="15" customHeight="1" x14ac:dyDescent="0.25">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row>
    <row r="612" spans="4:29" ht="15" customHeight="1" x14ac:dyDescent="0.25">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row>
    <row r="613" spans="4:29" ht="15" customHeight="1" x14ac:dyDescent="0.25">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row>
    <row r="614" spans="4:29" ht="15" customHeight="1" x14ac:dyDescent="0.25">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row>
    <row r="615" spans="4:29" ht="15" customHeight="1" x14ac:dyDescent="0.25">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row>
    <row r="616" spans="4:29" ht="15" customHeight="1" x14ac:dyDescent="0.25">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row>
    <row r="617" spans="4:29" ht="15" customHeight="1" x14ac:dyDescent="0.25">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row>
    <row r="618" spans="4:29" ht="15" customHeight="1" x14ac:dyDescent="0.25">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row>
    <row r="619" spans="4:29" ht="15" customHeight="1" x14ac:dyDescent="0.25">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row>
    <row r="620" spans="4:29" ht="15" customHeight="1" x14ac:dyDescent="0.25">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row>
    <row r="621" spans="4:29" ht="15" customHeight="1" x14ac:dyDescent="0.25">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row>
    <row r="622" spans="4:29" ht="15" customHeight="1" x14ac:dyDescent="0.25">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row>
    <row r="623" spans="4:29" ht="15" customHeight="1" x14ac:dyDescent="0.25">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row>
    <row r="624" spans="4:29" ht="15" customHeight="1" x14ac:dyDescent="0.25">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row>
    <row r="625" spans="4:29" ht="15" customHeight="1" x14ac:dyDescent="0.25">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row>
    <row r="626" spans="4:29" ht="15" customHeight="1" x14ac:dyDescent="0.25">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row>
    <row r="627" spans="4:29" ht="15" customHeight="1" x14ac:dyDescent="0.25">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row>
    <row r="628" spans="4:29" ht="15" customHeight="1" x14ac:dyDescent="0.25">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row>
    <row r="629" spans="4:29" ht="15" customHeight="1" x14ac:dyDescent="0.25">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row>
    <row r="630" spans="4:29" ht="15" customHeight="1" x14ac:dyDescent="0.25">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row>
    <row r="631" spans="4:29" ht="15" customHeight="1" x14ac:dyDescent="0.25">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row>
    <row r="632" spans="4:29" ht="15" customHeight="1" x14ac:dyDescent="0.25">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row>
    <row r="633" spans="4:29" ht="15" customHeight="1" x14ac:dyDescent="0.25">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row>
    <row r="634" spans="4:29" ht="15" customHeight="1" x14ac:dyDescent="0.25">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row>
    <row r="635" spans="4:29" ht="15" customHeight="1" x14ac:dyDescent="0.25">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row>
    <row r="636" spans="4:29" ht="15" customHeight="1" x14ac:dyDescent="0.25">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row>
    <row r="637" spans="4:29" ht="15" customHeight="1" x14ac:dyDescent="0.25">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row>
    <row r="638" spans="4:29" ht="15" customHeight="1" x14ac:dyDescent="0.25">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row>
    <row r="639" spans="4:29" ht="15" customHeight="1" x14ac:dyDescent="0.25">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row>
    <row r="640" spans="4:29" ht="15" customHeight="1" x14ac:dyDescent="0.25">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row>
    <row r="641" spans="4:29" ht="15" customHeight="1" x14ac:dyDescent="0.25">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row>
    <row r="642" spans="4:29" ht="15" customHeight="1" x14ac:dyDescent="0.25">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row>
    <row r="643" spans="4:29" ht="15" customHeight="1" x14ac:dyDescent="0.25">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row>
    <row r="644" spans="4:29" ht="15" customHeight="1" x14ac:dyDescent="0.25">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row>
    <row r="645" spans="4:29" ht="15" customHeight="1" x14ac:dyDescent="0.25">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row>
    <row r="646" spans="4:29" ht="15" customHeight="1" x14ac:dyDescent="0.25">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row>
    <row r="647" spans="4:29" ht="15" customHeight="1" x14ac:dyDescent="0.25">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row>
    <row r="648" spans="4:29" ht="15" customHeight="1" x14ac:dyDescent="0.25">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row>
    <row r="649" spans="4:29" ht="15" customHeight="1" x14ac:dyDescent="0.25">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row>
    <row r="650" spans="4:29" ht="15" customHeight="1" x14ac:dyDescent="0.25">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row>
    <row r="651" spans="4:29" ht="15" customHeight="1" x14ac:dyDescent="0.25">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row>
    <row r="652" spans="4:29" ht="15" customHeight="1" x14ac:dyDescent="0.25">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row>
    <row r="653" spans="4:29" ht="15" customHeight="1" x14ac:dyDescent="0.25">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row>
    <row r="654" spans="4:29" ht="15" customHeight="1" x14ac:dyDescent="0.25">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row>
    <row r="655" spans="4:29" ht="15" customHeight="1" x14ac:dyDescent="0.25">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row>
    <row r="656" spans="4:29" ht="15" customHeight="1" x14ac:dyDescent="0.25">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row>
    <row r="657" spans="4:29" ht="15" customHeight="1" x14ac:dyDescent="0.25">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row>
    <row r="658" spans="4:29" ht="15" customHeight="1" x14ac:dyDescent="0.25">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row>
    <row r="659" spans="4:29" ht="15" customHeight="1" x14ac:dyDescent="0.25">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row>
    <row r="660" spans="4:29" ht="15" customHeight="1" x14ac:dyDescent="0.25">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row>
    <row r="661" spans="4:29" ht="15" customHeight="1" x14ac:dyDescent="0.25">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row>
    <row r="662" spans="4:29" ht="15" customHeight="1" x14ac:dyDescent="0.25">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row>
    <row r="663" spans="4:29" ht="15" customHeight="1" x14ac:dyDescent="0.25">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row>
    <row r="664" spans="4:29" ht="15" customHeight="1" x14ac:dyDescent="0.25">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row>
    <row r="665" spans="4:29" ht="15" customHeight="1" x14ac:dyDescent="0.25">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row>
    <row r="666" spans="4:29" ht="15" customHeight="1" x14ac:dyDescent="0.25">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row>
    <row r="667" spans="4:29" ht="15" customHeight="1" x14ac:dyDescent="0.25">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row>
    <row r="668" spans="4:29" ht="15" customHeight="1" x14ac:dyDescent="0.25">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row>
    <row r="669" spans="4:29" ht="15" customHeight="1" x14ac:dyDescent="0.25">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row>
    <row r="670" spans="4:29" ht="15" customHeight="1" x14ac:dyDescent="0.25">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row>
    <row r="671" spans="4:29" ht="15" customHeight="1" x14ac:dyDescent="0.25">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row>
    <row r="672" spans="4:29" ht="15" customHeight="1" x14ac:dyDescent="0.25">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row>
    <row r="673" spans="4:29" ht="15" customHeight="1" x14ac:dyDescent="0.25">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row>
    <row r="674" spans="4:29" ht="15" customHeight="1" x14ac:dyDescent="0.25">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row>
    <row r="675" spans="4:29" ht="15" customHeight="1" x14ac:dyDescent="0.25">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row>
    <row r="676" spans="4:29" ht="15" customHeight="1" x14ac:dyDescent="0.25">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row>
    <row r="677" spans="4:29" ht="15" customHeight="1" x14ac:dyDescent="0.25">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row>
    <row r="678" spans="4:29" ht="15" customHeight="1" x14ac:dyDescent="0.25">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row>
    <row r="679" spans="4:29" ht="15" customHeight="1" x14ac:dyDescent="0.25">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row>
    <row r="680" spans="4:29" ht="15" customHeight="1" x14ac:dyDescent="0.25">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row>
    <row r="681" spans="4:29" ht="15" customHeight="1" x14ac:dyDescent="0.25">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row>
    <row r="682" spans="4:29" ht="15" customHeight="1" x14ac:dyDescent="0.25">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row>
    <row r="683" spans="4:29" ht="15" customHeight="1" x14ac:dyDescent="0.25">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row>
    <row r="684" spans="4:29" ht="15" customHeight="1" x14ac:dyDescent="0.25">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row>
    <row r="685" spans="4:29" ht="15" customHeight="1" x14ac:dyDescent="0.25">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row>
    <row r="686" spans="4:29" ht="15" customHeight="1" x14ac:dyDescent="0.25">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row>
    <row r="687" spans="4:29" ht="15" customHeight="1" x14ac:dyDescent="0.25">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row>
    <row r="688" spans="4:29" ht="15" customHeight="1" x14ac:dyDescent="0.25">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row>
    <row r="689" spans="4:29" ht="15" customHeight="1" x14ac:dyDescent="0.25">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row>
    <row r="690" spans="4:29" ht="15" customHeight="1" x14ac:dyDescent="0.25">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row>
    <row r="691" spans="4:29" ht="15" customHeight="1" x14ac:dyDescent="0.25">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row>
    <row r="692" spans="4:29" ht="15" customHeight="1" x14ac:dyDescent="0.25">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row>
    <row r="693" spans="4:29" ht="15" customHeight="1" x14ac:dyDescent="0.25">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row>
    <row r="694" spans="4:29" ht="15" customHeight="1" x14ac:dyDescent="0.25">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row>
    <row r="695" spans="4:29" ht="15" customHeight="1" x14ac:dyDescent="0.25">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row>
    <row r="696" spans="4:29" ht="15" customHeight="1" x14ac:dyDescent="0.25">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row>
    <row r="697" spans="4:29" ht="15" customHeight="1" x14ac:dyDescent="0.25">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row>
    <row r="698" spans="4:29" x14ac:dyDescent="0.25">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row>
    <row r="699" spans="4:29" x14ac:dyDescent="0.25">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row>
    <row r="700" spans="4:29" x14ac:dyDescent="0.25">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row>
    <row r="701" spans="4:29" x14ac:dyDescent="0.25">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row>
    <row r="702" spans="4:29" x14ac:dyDescent="0.25">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row>
    <row r="703" spans="4:29" x14ac:dyDescent="0.25">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row>
    <row r="704" spans="4:29" x14ac:dyDescent="0.25">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row>
    <row r="705" spans="4:29" x14ac:dyDescent="0.25">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row>
    <row r="706" spans="4:29" x14ac:dyDescent="0.25">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row>
    <row r="707" spans="4:29" x14ac:dyDescent="0.25">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row>
    <row r="708" spans="4:29" x14ac:dyDescent="0.25">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row>
    <row r="709" spans="4:29" x14ac:dyDescent="0.25">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row>
    <row r="710" spans="4:29" x14ac:dyDescent="0.25">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row>
    <row r="711" spans="4:29" x14ac:dyDescent="0.25">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row>
    <row r="712" spans="4:29" x14ac:dyDescent="0.25">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row>
    <row r="713" spans="4:29" x14ac:dyDescent="0.25">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row>
    <row r="714" spans="4:29" x14ac:dyDescent="0.25">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row>
    <row r="715" spans="4:29" x14ac:dyDescent="0.25">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row>
    <row r="716" spans="4:29" x14ac:dyDescent="0.25">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row>
    <row r="717" spans="4:29" x14ac:dyDescent="0.25">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row>
    <row r="718" spans="4:29" x14ac:dyDescent="0.25">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row>
    <row r="719" spans="4:29" x14ac:dyDescent="0.25">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row>
    <row r="720" spans="4:29" x14ac:dyDescent="0.25">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row>
    <row r="721" spans="4:29" x14ac:dyDescent="0.25">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row>
    <row r="722" spans="4:29" x14ac:dyDescent="0.25">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row>
    <row r="723" spans="4:29" x14ac:dyDescent="0.25">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row>
    <row r="724" spans="4:29" x14ac:dyDescent="0.25">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row>
    <row r="725" spans="4:29" x14ac:dyDescent="0.25">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row>
    <row r="726" spans="4:29" x14ac:dyDescent="0.25">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row>
    <row r="727" spans="4:29" x14ac:dyDescent="0.25">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row>
    <row r="728" spans="4:29" x14ac:dyDescent="0.25">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row>
    <row r="729" spans="4:29" x14ac:dyDescent="0.25">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row>
    <row r="730" spans="4:29" x14ac:dyDescent="0.25">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row>
    <row r="731" spans="4:29" x14ac:dyDescent="0.25">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row>
    <row r="732" spans="4:29" x14ac:dyDescent="0.25">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row>
    <row r="733" spans="4:29" x14ac:dyDescent="0.25">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row>
    <row r="734" spans="4:29" x14ac:dyDescent="0.25">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row>
    <row r="735" spans="4:29" x14ac:dyDescent="0.25">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row>
    <row r="736" spans="4:29" x14ac:dyDescent="0.25">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row>
    <row r="737" spans="4:29" x14ac:dyDescent="0.25">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row>
    <row r="738" spans="4:29" x14ac:dyDescent="0.25">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row>
    <row r="739" spans="4:29" x14ac:dyDescent="0.25">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row>
    <row r="740" spans="4:29" x14ac:dyDescent="0.25">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row>
    <row r="741" spans="4:29" x14ac:dyDescent="0.25">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row>
    <row r="742" spans="4:29" x14ac:dyDescent="0.25">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row>
    <row r="743" spans="4:29" x14ac:dyDescent="0.25">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row>
    <row r="744" spans="4:29" x14ac:dyDescent="0.25">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row>
    <row r="745" spans="4:29" x14ac:dyDescent="0.25">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row>
    <row r="746" spans="4:29" x14ac:dyDescent="0.25">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row>
    <row r="747" spans="4:29" x14ac:dyDescent="0.25">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row>
    <row r="748" spans="4:29" x14ac:dyDescent="0.25">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row>
    <row r="749" spans="4:29" x14ac:dyDescent="0.25">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row>
    <row r="750" spans="4:29" x14ac:dyDescent="0.25">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row>
    <row r="751" spans="4:29" x14ac:dyDescent="0.25">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row>
    <row r="752" spans="4:29" x14ac:dyDescent="0.25">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row>
    <row r="753" spans="4:29" x14ac:dyDescent="0.25">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row>
    <row r="754" spans="4:29" x14ac:dyDescent="0.25">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row>
    <row r="755" spans="4:29" x14ac:dyDescent="0.25">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row>
    <row r="756" spans="4:29" x14ac:dyDescent="0.25">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row>
    <row r="757" spans="4:29" x14ac:dyDescent="0.25">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row>
    <row r="758" spans="4:29" x14ac:dyDescent="0.25">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row>
    <row r="759" spans="4:29" x14ac:dyDescent="0.25">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row>
    <row r="760" spans="4:29" x14ac:dyDescent="0.25">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row>
    <row r="761" spans="4:29" x14ac:dyDescent="0.25">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row>
    <row r="762" spans="4:29" x14ac:dyDescent="0.25">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row>
    <row r="763" spans="4:29" x14ac:dyDescent="0.25">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row>
    <row r="764" spans="4:29" x14ac:dyDescent="0.25">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row>
    <row r="765" spans="4:29" x14ac:dyDescent="0.25">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row>
    <row r="766" spans="4:29" x14ac:dyDescent="0.25">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row>
    <row r="767" spans="4:29" x14ac:dyDescent="0.25">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row>
    <row r="768" spans="4:29" x14ac:dyDescent="0.25">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row>
    <row r="769" spans="4:29" x14ac:dyDescent="0.25">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row>
    <row r="770" spans="4:29" x14ac:dyDescent="0.25">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row>
    <row r="771" spans="4:29" x14ac:dyDescent="0.25">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row>
    <row r="772" spans="4:29" x14ac:dyDescent="0.25">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row>
    <row r="773" spans="4:29" x14ac:dyDescent="0.25">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row>
    <row r="774" spans="4:29" x14ac:dyDescent="0.25">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row>
    <row r="775" spans="4:29" x14ac:dyDescent="0.25">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row>
    <row r="776" spans="4:29" x14ac:dyDescent="0.25">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row>
    <row r="777" spans="4:29" x14ac:dyDescent="0.25">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row>
    <row r="778" spans="4:29" x14ac:dyDescent="0.25">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row>
    <row r="779" spans="4:29" x14ac:dyDescent="0.25">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row>
    <row r="780" spans="4:29" x14ac:dyDescent="0.25">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row>
    <row r="781" spans="4:29" x14ac:dyDescent="0.25">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row>
    <row r="782" spans="4:29" x14ac:dyDescent="0.25">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row>
    <row r="783" spans="4:29" x14ac:dyDescent="0.25">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row>
    <row r="784" spans="4:29" x14ac:dyDescent="0.25">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row>
    <row r="785" spans="4:29" x14ac:dyDescent="0.25">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row>
    <row r="786" spans="4:29" x14ac:dyDescent="0.25">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row>
    <row r="787" spans="4:29" x14ac:dyDescent="0.25">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row>
    <row r="788" spans="4:29" x14ac:dyDescent="0.25">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row>
    <row r="789" spans="4:29" x14ac:dyDescent="0.25">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row>
    <row r="790" spans="4:29" x14ac:dyDescent="0.25">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row>
    <row r="791" spans="4:29" x14ac:dyDescent="0.25">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row>
    <row r="792" spans="4:29" x14ac:dyDescent="0.25">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row>
    <row r="793" spans="4:29" x14ac:dyDescent="0.25">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row>
    <row r="794" spans="4:29" x14ac:dyDescent="0.25">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row>
    <row r="795" spans="4:29" x14ac:dyDescent="0.25">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row>
    <row r="796" spans="4:29" x14ac:dyDescent="0.25">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row>
    <row r="797" spans="4:29" x14ac:dyDescent="0.25">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row>
    <row r="798" spans="4:29" x14ac:dyDescent="0.25">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row>
    <row r="799" spans="4:29" x14ac:dyDescent="0.25">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row>
    <row r="800" spans="4:29" x14ac:dyDescent="0.25">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row>
    <row r="801" spans="4:29" x14ac:dyDescent="0.25">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row>
    <row r="802" spans="4:29" x14ac:dyDescent="0.25">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row>
    <row r="803" spans="4:29" x14ac:dyDescent="0.25">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row>
    <row r="804" spans="4:29" x14ac:dyDescent="0.25">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row>
    <row r="805" spans="4:29" x14ac:dyDescent="0.25">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row>
    <row r="806" spans="4:29" x14ac:dyDescent="0.25">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row>
    <row r="807" spans="4:29" x14ac:dyDescent="0.25">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row>
    <row r="808" spans="4:29" x14ac:dyDescent="0.25">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row>
    <row r="809" spans="4:29" x14ac:dyDescent="0.25">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row>
    <row r="810" spans="4:29" x14ac:dyDescent="0.25">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row>
    <row r="811" spans="4:29" x14ac:dyDescent="0.25">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row>
    <row r="812" spans="4:29" x14ac:dyDescent="0.25">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row>
    <row r="813" spans="4:29" x14ac:dyDescent="0.25">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row>
    <row r="814" spans="4:29" x14ac:dyDescent="0.25">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row>
    <row r="815" spans="4:29" x14ac:dyDescent="0.25">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row>
    <row r="816" spans="4:29" x14ac:dyDescent="0.25">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row>
    <row r="817" spans="4:29" x14ac:dyDescent="0.25">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row>
    <row r="818" spans="4:29" x14ac:dyDescent="0.25">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row>
    <row r="819" spans="4:29" x14ac:dyDescent="0.25">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row>
    <row r="820" spans="4:29" x14ac:dyDescent="0.25">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row>
    <row r="821" spans="4:29" x14ac:dyDescent="0.25">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row>
    <row r="822" spans="4:29" x14ac:dyDescent="0.25">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row>
    <row r="823" spans="4:29" x14ac:dyDescent="0.25">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row>
    <row r="824" spans="4:29" x14ac:dyDescent="0.25">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row>
    <row r="825" spans="4:29" x14ac:dyDescent="0.25">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row>
    <row r="826" spans="4:29" x14ac:dyDescent="0.25">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row>
    <row r="827" spans="4:29" x14ac:dyDescent="0.25">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row>
    <row r="828" spans="4:29" x14ac:dyDescent="0.25">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row>
    <row r="829" spans="4:29" x14ac:dyDescent="0.25">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row>
    <row r="830" spans="4:29" x14ac:dyDescent="0.25">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row>
    <row r="831" spans="4:29" x14ac:dyDescent="0.25">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row>
    <row r="832" spans="4:29" x14ac:dyDescent="0.25">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row>
    <row r="833" spans="4:29" x14ac:dyDescent="0.25">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row>
    <row r="834" spans="4:29" x14ac:dyDescent="0.25">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row>
    <row r="835" spans="4:29" x14ac:dyDescent="0.25">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row>
    <row r="836" spans="4:29" x14ac:dyDescent="0.25">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row>
    <row r="837" spans="4:29" x14ac:dyDescent="0.25">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row>
    <row r="838" spans="4:29" x14ac:dyDescent="0.25">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row>
    <row r="839" spans="4:29" x14ac:dyDescent="0.25">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row>
    <row r="840" spans="4:29" x14ac:dyDescent="0.25">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row>
    <row r="841" spans="4:29" x14ac:dyDescent="0.25">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row>
    <row r="842" spans="4:29" x14ac:dyDescent="0.25">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row>
    <row r="843" spans="4:29" x14ac:dyDescent="0.25">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row>
    <row r="844" spans="4:29" x14ac:dyDescent="0.25">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row>
    <row r="845" spans="4:29" x14ac:dyDescent="0.25">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row>
    <row r="846" spans="4:29" x14ac:dyDescent="0.25">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row>
    <row r="847" spans="4:29" x14ac:dyDescent="0.25">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row>
    <row r="848" spans="4:29" x14ac:dyDescent="0.25">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row>
    <row r="849" spans="4:29" x14ac:dyDescent="0.25">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row>
    <row r="850" spans="4:29" x14ac:dyDescent="0.25">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row>
    <row r="851" spans="4:29" x14ac:dyDescent="0.25">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row>
    <row r="852" spans="4:29" x14ac:dyDescent="0.25">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row>
    <row r="853" spans="4:29" x14ac:dyDescent="0.25">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row>
    <row r="854" spans="4:29" x14ac:dyDescent="0.25">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row>
    <row r="855" spans="4:29" x14ac:dyDescent="0.25">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row>
    <row r="856" spans="4:29" x14ac:dyDescent="0.25">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row>
    <row r="857" spans="4:29" x14ac:dyDescent="0.25">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row>
    <row r="858" spans="4:29" x14ac:dyDescent="0.25">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row>
    <row r="859" spans="4:29" x14ac:dyDescent="0.25">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row>
    <row r="860" spans="4:29" x14ac:dyDescent="0.25">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row>
    <row r="861" spans="4:29" x14ac:dyDescent="0.25">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row>
    <row r="862" spans="4:29" x14ac:dyDescent="0.25">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row>
    <row r="863" spans="4:29" x14ac:dyDescent="0.25">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row>
    <row r="864" spans="4:29" x14ac:dyDescent="0.25">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row>
    <row r="865" spans="4:29" x14ac:dyDescent="0.25">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row>
    <row r="866" spans="4:29" x14ac:dyDescent="0.25">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row>
    <row r="867" spans="4:29" x14ac:dyDescent="0.25">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row>
    <row r="868" spans="4:29" x14ac:dyDescent="0.25">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row>
    <row r="869" spans="4:29" x14ac:dyDescent="0.25">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row>
    <row r="870" spans="4:29" x14ac:dyDescent="0.25">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row>
    <row r="871" spans="4:29" x14ac:dyDescent="0.25">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row>
    <row r="872" spans="4:29" x14ac:dyDescent="0.25">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row>
    <row r="873" spans="4:29" x14ac:dyDescent="0.25">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row>
    <row r="874" spans="4:29" x14ac:dyDescent="0.25">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row>
    <row r="875" spans="4:29" x14ac:dyDescent="0.25">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row>
    <row r="876" spans="4:29" x14ac:dyDescent="0.25">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row>
    <row r="877" spans="4:29" x14ac:dyDescent="0.25">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row>
    <row r="878" spans="4:29" x14ac:dyDescent="0.25">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row>
    <row r="879" spans="4:29" x14ac:dyDescent="0.25">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row>
    <row r="880" spans="4:29" x14ac:dyDescent="0.25">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row>
    <row r="881" spans="4:29" x14ac:dyDescent="0.25">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row>
    <row r="882" spans="4:29" x14ac:dyDescent="0.25">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row>
    <row r="883" spans="4:29" x14ac:dyDescent="0.25">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row>
    <row r="884" spans="4:29" x14ac:dyDescent="0.25">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row>
    <row r="885" spans="4:29" x14ac:dyDescent="0.25">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row>
    <row r="886" spans="4:29" x14ac:dyDescent="0.25">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row>
    <row r="887" spans="4:29" x14ac:dyDescent="0.25">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row>
    <row r="888" spans="4:29" x14ac:dyDescent="0.25">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row>
    <row r="889" spans="4:29" x14ac:dyDescent="0.25">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row>
    <row r="890" spans="4:29" x14ac:dyDescent="0.25">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row>
    <row r="891" spans="4:29" x14ac:dyDescent="0.25">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row>
    <row r="892" spans="4:29" x14ac:dyDescent="0.25">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row>
    <row r="893" spans="4:29" x14ac:dyDescent="0.25">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row>
    <row r="894" spans="4:29" x14ac:dyDescent="0.25">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row>
    <row r="895" spans="4:29" x14ac:dyDescent="0.25">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row>
    <row r="896" spans="4:29" x14ac:dyDescent="0.25">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row>
    <row r="897" spans="4:29" x14ac:dyDescent="0.25">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row>
    <row r="898" spans="4:29" x14ac:dyDescent="0.25">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row>
    <row r="899" spans="4:29" x14ac:dyDescent="0.25">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row>
    <row r="900" spans="4:29" x14ac:dyDescent="0.25">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row>
    <row r="901" spans="4:29" x14ac:dyDescent="0.25">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row>
    <row r="902" spans="4:29" x14ac:dyDescent="0.25">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row>
    <row r="903" spans="4:29" x14ac:dyDescent="0.25">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row>
    <row r="904" spans="4:29" x14ac:dyDescent="0.25">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row>
    <row r="905" spans="4:29" x14ac:dyDescent="0.25">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row>
    <row r="906" spans="4:29" x14ac:dyDescent="0.25">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row>
    <row r="907" spans="4:29" x14ac:dyDescent="0.25">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row>
    <row r="908" spans="4:29" x14ac:dyDescent="0.25">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row>
    <row r="909" spans="4:29" x14ac:dyDescent="0.25">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row>
    <row r="910" spans="4:29" x14ac:dyDescent="0.25">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row>
    <row r="911" spans="4:29" x14ac:dyDescent="0.25">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row>
    <row r="912" spans="4:29" x14ac:dyDescent="0.25">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row>
    <row r="913" spans="4:29" x14ac:dyDescent="0.25">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row>
    <row r="914" spans="4:29" x14ac:dyDescent="0.25">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row>
    <row r="915" spans="4:29" x14ac:dyDescent="0.25">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row>
    <row r="916" spans="4:29" x14ac:dyDescent="0.25">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row>
    <row r="917" spans="4:29" x14ac:dyDescent="0.25">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row>
    <row r="918" spans="4:29" x14ac:dyDescent="0.25">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row>
    <row r="919" spans="4:29" x14ac:dyDescent="0.25">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row>
    <row r="920" spans="4:29" x14ac:dyDescent="0.25">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row>
    <row r="921" spans="4:29" x14ac:dyDescent="0.25">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row>
    <row r="922" spans="4:29" x14ac:dyDescent="0.25">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row>
    <row r="923" spans="4:29" x14ac:dyDescent="0.25">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row>
    <row r="924" spans="4:29" x14ac:dyDescent="0.25">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row>
    <row r="925" spans="4:29" x14ac:dyDescent="0.25">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row>
    <row r="926" spans="4:29" x14ac:dyDescent="0.25">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row>
    <row r="927" spans="4:29" x14ac:dyDescent="0.25">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row>
    <row r="928" spans="4:29" x14ac:dyDescent="0.25">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row>
    <row r="929" spans="4:29" x14ac:dyDescent="0.25">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row>
    <row r="930" spans="4:29" x14ac:dyDescent="0.25">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row>
    <row r="931" spans="4:29" x14ac:dyDescent="0.25">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row>
    <row r="932" spans="4:29" x14ac:dyDescent="0.25">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row>
    <row r="933" spans="4:29" x14ac:dyDescent="0.25">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row>
    <row r="934" spans="4:29" x14ac:dyDescent="0.25">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row>
    <row r="935" spans="4:29" x14ac:dyDescent="0.25">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row>
    <row r="936" spans="4:29" x14ac:dyDescent="0.25">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row>
    <row r="937" spans="4:29" x14ac:dyDescent="0.25">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row>
    <row r="938" spans="4:29" x14ac:dyDescent="0.25">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row>
    <row r="939" spans="4:29" x14ac:dyDescent="0.25">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row>
    <row r="940" spans="4:29" x14ac:dyDescent="0.25">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row>
    <row r="941" spans="4:29" x14ac:dyDescent="0.25">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row>
    <row r="942" spans="4:29" x14ac:dyDescent="0.25">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row>
    <row r="943" spans="4:29" x14ac:dyDescent="0.25">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row>
    <row r="944" spans="4:29" x14ac:dyDescent="0.25">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row>
    <row r="945" spans="4:29" x14ac:dyDescent="0.25">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row>
    <row r="946" spans="4:29" x14ac:dyDescent="0.25">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row>
    <row r="947" spans="4:29" x14ac:dyDescent="0.25">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row>
    <row r="948" spans="4:29" x14ac:dyDescent="0.25">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row>
    <row r="949" spans="4:29" x14ac:dyDescent="0.25">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row>
    <row r="950" spans="4:29" x14ac:dyDescent="0.25">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row>
    <row r="951" spans="4:29" x14ac:dyDescent="0.25">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row>
    <row r="952" spans="4:29" x14ac:dyDescent="0.25">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row>
    <row r="953" spans="4:29" x14ac:dyDescent="0.25">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row>
    <row r="954" spans="4:29" x14ac:dyDescent="0.25">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row>
    <row r="955" spans="4:29" x14ac:dyDescent="0.25">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row>
    <row r="956" spans="4:29" x14ac:dyDescent="0.25">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row>
    <row r="957" spans="4:29" x14ac:dyDescent="0.25">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row>
    <row r="958" spans="4:29" x14ac:dyDescent="0.25">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row>
    <row r="959" spans="4:29" x14ac:dyDescent="0.25">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row>
    <row r="960" spans="4:29" x14ac:dyDescent="0.25">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row>
    <row r="961" spans="4:29" x14ac:dyDescent="0.25">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row>
    <row r="962" spans="4:29" x14ac:dyDescent="0.25">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row>
    <row r="963" spans="4:29" x14ac:dyDescent="0.25">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row>
    <row r="964" spans="4:29" x14ac:dyDescent="0.25">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row>
    <row r="965" spans="4:29" x14ac:dyDescent="0.25">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row>
    <row r="966" spans="4:29" x14ac:dyDescent="0.25">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row>
    <row r="967" spans="4:29" x14ac:dyDescent="0.25">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row>
    <row r="968" spans="4:29" x14ac:dyDescent="0.25">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row>
    <row r="969" spans="4:29" x14ac:dyDescent="0.25">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row>
    <row r="970" spans="4:29" x14ac:dyDescent="0.25">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row>
    <row r="971" spans="4:29" x14ac:dyDescent="0.25">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row>
    <row r="972" spans="4:29" x14ac:dyDescent="0.25">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row>
    <row r="973" spans="4:29" x14ac:dyDescent="0.25">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row>
    <row r="974" spans="4:29" x14ac:dyDescent="0.25">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row>
    <row r="975" spans="4:29" x14ac:dyDescent="0.25">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row>
    <row r="976" spans="4:29" x14ac:dyDescent="0.25">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row>
    <row r="977" spans="4:29" x14ac:dyDescent="0.25">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row>
    <row r="978" spans="4:29" x14ac:dyDescent="0.25">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row>
    <row r="979" spans="4:29" x14ac:dyDescent="0.25">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row>
    <row r="980" spans="4:29" x14ac:dyDescent="0.25">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row>
    <row r="981" spans="4:29" x14ac:dyDescent="0.25">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row>
    <row r="982" spans="4:29" x14ac:dyDescent="0.25">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row>
    <row r="983" spans="4:29" x14ac:dyDescent="0.25">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row>
    <row r="984" spans="4:29" x14ac:dyDescent="0.25">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row>
    <row r="985" spans="4:29" x14ac:dyDescent="0.25">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row>
    <row r="986" spans="4:29" x14ac:dyDescent="0.25">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row>
    <row r="987" spans="4:29" x14ac:dyDescent="0.25">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row>
    <row r="988" spans="4:29" x14ac:dyDescent="0.25">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row>
    <row r="989" spans="4:29" x14ac:dyDescent="0.25">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row>
    <row r="990" spans="4:29" x14ac:dyDescent="0.25">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row>
    <row r="991" spans="4:29" x14ac:dyDescent="0.25">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row>
    <row r="992" spans="4:29" x14ac:dyDescent="0.25">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row>
    <row r="993" spans="4:29" x14ac:dyDescent="0.25">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row>
    <row r="994" spans="4:29" x14ac:dyDescent="0.25">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row>
    <row r="995" spans="4:29" x14ac:dyDescent="0.25">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row>
    <row r="996" spans="4:29" x14ac:dyDescent="0.25">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row>
    <row r="997" spans="4:29" x14ac:dyDescent="0.25">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row>
    <row r="998" spans="4:29" x14ac:dyDescent="0.25">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row>
    <row r="999" spans="4:29" x14ac:dyDescent="0.25">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row>
    <row r="1000" spans="4:29" x14ac:dyDescent="0.25">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row>
    <row r="1001" spans="4:29" x14ac:dyDescent="0.25">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row>
    <row r="1002" spans="4:29" x14ac:dyDescent="0.25">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row>
    <row r="1003" spans="4:29" x14ac:dyDescent="0.25">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row>
    <row r="1004" spans="4:29" x14ac:dyDescent="0.25">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row>
    <row r="1005" spans="4:29" x14ac:dyDescent="0.25">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row>
    <row r="1006" spans="4:29" x14ac:dyDescent="0.25">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row>
    <row r="1007" spans="4:29" x14ac:dyDescent="0.25">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row>
    <row r="1008" spans="4:29" x14ac:dyDescent="0.25">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row>
    <row r="1009" spans="4:29" x14ac:dyDescent="0.25">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row>
    <row r="1010" spans="4:29" x14ac:dyDescent="0.25">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row>
    <row r="1011" spans="4:29" x14ac:dyDescent="0.25">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row>
    <row r="1012" spans="4:29" x14ac:dyDescent="0.25">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row>
    <row r="1013" spans="4:29" x14ac:dyDescent="0.25">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row>
    <row r="1014" spans="4:29" x14ac:dyDescent="0.25">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row>
    <row r="1015" spans="4:29" x14ac:dyDescent="0.25">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row>
    <row r="1016" spans="4:29" x14ac:dyDescent="0.25">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row>
    <row r="1017" spans="4:29" x14ac:dyDescent="0.25">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row>
    <row r="1018" spans="4:29" x14ac:dyDescent="0.25">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row>
    <row r="1019" spans="4:29" x14ac:dyDescent="0.25">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c r="AA1019" s="69"/>
      <c r="AB1019" s="69"/>
      <c r="AC1019" s="69"/>
    </row>
    <row r="1020" spans="4:29" x14ac:dyDescent="0.25">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row>
    <row r="1021" spans="4:29" x14ac:dyDescent="0.25">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row>
    <row r="1022" spans="4:29" x14ac:dyDescent="0.25">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row>
    <row r="1023" spans="4:29" x14ac:dyDescent="0.25">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row>
    <row r="1024" spans="4:29" x14ac:dyDescent="0.25">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row>
    <row r="1025" spans="4:29" x14ac:dyDescent="0.25">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row>
    <row r="1026" spans="4:29" x14ac:dyDescent="0.25">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row>
    <row r="1027" spans="4:29" x14ac:dyDescent="0.25">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row>
    <row r="1028" spans="4:29" x14ac:dyDescent="0.25">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row>
    <row r="1029" spans="4:29" x14ac:dyDescent="0.25">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row>
    <row r="1030" spans="4:29" x14ac:dyDescent="0.25">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row>
    <row r="1031" spans="4:29" x14ac:dyDescent="0.25">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row>
    <row r="1032" spans="4:29" x14ac:dyDescent="0.25">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row>
    <row r="1033" spans="4:29" x14ac:dyDescent="0.25">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row>
    <row r="1034" spans="4:29" x14ac:dyDescent="0.25">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69"/>
      <c r="AC1034" s="69"/>
    </row>
    <row r="1035" spans="4:29" x14ac:dyDescent="0.25">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row>
    <row r="1036" spans="4:29" x14ac:dyDescent="0.25">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row>
    <row r="1037" spans="4:29" x14ac:dyDescent="0.25">
      <c r="D1037" s="69"/>
      <c r="E1037" s="69"/>
      <c r="F1037" s="69"/>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row>
    <row r="1038" spans="4:29" x14ac:dyDescent="0.25">
      <c r="D1038" s="69"/>
      <c r="E1038" s="69"/>
      <c r="F1038" s="69"/>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row>
    <row r="1039" spans="4:29" x14ac:dyDescent="0.25">
      <c r="D1039" s="69"/>
      <c r="E1039" s="69"/>
      <c r="F1039" s="69"/>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row>
    <row r="1040" spans="4:29" x14ac:dyDescent="0.25">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row>
    <row r="1041" spans="4:29" x14ac:dyDescent="0.25">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row>
    <row r="1042" spans="4:29" x14ac:dyDescent="0.25">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row>
    <row r="1043" spans="4:29" x14ac:dyDescent="0.25">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row>
    <row r="1044" spans="4:29" x14ac:dyDescent="0.25">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row>
    <row r="1045" spans="4:29" x14ac:dyDescent="0.25">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row>
    <row r="1046" spans="4:29" x14ac:dyDescent="0.25">
      <c r="D1046" s="69"/>
      <c r="E1046" s="69"/>
      <c r="F1046" s="69"/>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row>
    <row r="1047" spans="4:29" x14ac:dyDescent="0.25">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row>
    <row r="1048" spans="4:29" x14ac:dyDescent="0.25">
      <c r="D1048" s="69"/>
      <c r="E1048" s="69"/>
      <c r="F1048" s="69"/>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row>
    <row r="1049" spans="4:29" x14ac:dyDescent="0.25">
      <c r="D1049" s="69"/>
      <c r="E1049" s="69"/>
      <c r="F1049" s="69"/>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row>
    <row r="1050" spans="4:29" x14ac:dyDescent="0.25">
      <c r="D1050" s="69"/>
      <c r="E1050" s="69"/>
      <c r="F1050" s="69"/>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row>
    <row r="1051" spans="4:29" x14ac:dyDescent="0.25">
      <c r="D1051" s="69"/>
      <c r="E1051" s="69"/>
      <c r="F1051" s="69"/>
      <c r="G1051" s="69"/>
      <c r="H1051" s="69"/>
      <c r="I1051" s="69"/>
      <c r="J1051" s="69"/>
      <c r="K1051" s="69"/>
      <c r="L1051" s="69"/>
      <c r="M1051" s="69"/>
      <c r="N1051" s="69"/>
      <c r="O1051" s="69"/>
      <c r="P1051" s="69"/>
      <c r="Q1051" s="69"/>
      <c r="R1051" s="69"/>
      <c r="S1051" s="69"/>
      <c r="T1051" s="69"/>
      <c r="U1051" s="69"/>
      <c r="V1051" s="69"/>
      <c r="W1051" s="69"/>
      <c r="X1051" s="69"/>
      <c r="Y1051" s="69"/>
      <c r="Z1051" s="69"/>
      <c r="AA1051" s="69"/>
      <c r="AB1051" s="69"/>
      <c r="AC1051" s="69"/>
    </row>
    <row r="1052" spans="4:29" x14ac:dyDescent="0.25">
      <c r="D1052" s="69"/>
      <c r="E1052" s="69"/>
      <c r="F1052" s="69"/>
      <c r="G1052" s="69"/>
      <c r="H1052" s="69"/>
      <c r="I1052" s="69"/>
      <c r="J1052" s="69"/>
      <c r="K1052" s="69"/>
      <c r="L1052" s="69"/>
      <c r="M1052" s="69"/>
      <c r="N1052" s="69"/>
      <c r="O1052" s="69"/>
      <c r="P1052" s="69"/>
      <c r="Q1052" s="69"/>
      <c r="R1052" s="69"/>
      <c r="S1052" s="69"/>
      <c r="T1052" s="69"/>
      <c r="U1052" s="69"/>
      <c r="V1052" s="69"/>
      <c r="W1052" s="69"/>
      <c r="X1052" s="69"/>
      <c r="Y1052" s="69"/>
      <c r="Z1052" s="69"/>
      <c r="AA1052" s="69"/>
      <c r="AB1052" s="69"/>
      <c r="AC1052" s="69"/>
    </row>
    <row r="1053" spans="4:29" x14ac:dyDescent="0.25">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row>
    <row r="1054" spans="4:29" x14ac:dyDescent="0.25">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row>
    <row r="1055" spans="4:29" x14ac:dyDescent="0.25">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row>
    <row r="1056" spans="4:29" x14ac:dyDescent="0.25">
      <c r="D1056" s="69"/>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9"/>
      <c r="AC1056" s="69"/>
    </row>
    <row r="1057" spans="4:29" x14ac:dyDescent="0.25">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c r="AA1057" s="69"/>
      <c r="AB1057" s="69"/>
      <c r="AC1057" s="69"/>
    </row>
    <row r="1058" spans="4:29" x14ac:dyDescent="0.25">
      <c r="D1058" s="69"/>
      <c r="E1058" s="69"/>
      <c r="F1058" s="69"/>
      <c r="G1058" s="69"/>
      <c r="H1058" s="69"/>
      <c r="I1058" s="69"/>
      <c r="J1058" s="69"/>
      <c r="K1058" s="69"/>
      <c r="L1058" s="69"/>
      <c r="M1058" s="69"/>
      <c r="N1058" s="69"/>
      <c r="O1058" s="69"/>
      <c r="P1058" s="69"/>
      <c r="Q1058" s="69"/>
      <c r="R1058" s="69"/>
      <c r="S1058" s="69"/>
      <c r="T1058" s="69"/>
      <c r="U1058" s="69"/>
      <c r="V1058" s="69"/>
      <c r="W1058" s="69"/>
      <c r="X1058" s="69"/>
      <c r="Y1058" s="69"/>
      <c r="Z1058" s="69"/>
      <c r="AA1058" s="69"/>
      <c r="AB1058" s="69"/>
      <c r="AC1058" s="69"/>
    </row>
    <row r="1059" spans="4:29" x14ac:dyDescent="0.25">
      <c r="D1059" s="69"/>
      <c r="E1059" s="69"/>
      <c r="F1059" s="69"/>
      <c r="G1059" s="69"/>
      <c r="H1059" s="69"/>
      <c r="I1059" s="69"/>
      <c r="J1059" s="69"/>
      <c r="K1059" s="69"/>
      <c r="L1059" s="69"/>
      <c r="M1059" s="69"/>
      <c r="N1059" s="69"/>
      <c r="O1059" s="69"/>
      <c r="P1059" s="69"/>
      <c r="Q1059" s="69"/>
      <c r="R1059" s="69"/>
      <c r="S1059" s="69"/>
      <c r="T1059" s="69"/>
      <c r="U1059" s="69"/>
      <c r="V1059" s="69"/>
      <c r="W1059" s="69"/>
      <c r="X1059" s="69"/>
      <c r="Y1059" s="69"/>
      <c r="Z1059" s="69"/>
      <c r="AA1059" s="69"/>
      <c r="AB1059" s="69"/>
      <c r="AC1059" s="69"/>
    </row>
    <row r="1060" spans="4:29" x14ac:dyDescent="0.25">
      <c r="D1060" s="69"/>
      <c r="E1060" s="69"/>
      <c r="F1060" s="69"/>
      <c r="G1060" s="69"/>
      <c r="H1060" s="69"/>
      <c r="I1060" s="69"/>
      <c r="J1060" s="69"/>
      <c r="K1060" s="69"/>
      <c r="L1060" s="69"/>
      <c r="M1060" s="69"/>
      <c r="N1060" s="69"/>
      <c r="O1060" s="69"/>
      <c r="P1060" s="69"/>
      <c r="Q1060" s="69"/>
      <c r="R1060" s="69"/>
      <c r="S1060" s="69"/>
      <c r="T1060" s="69"/>
      <c r="U1060" s="69"/>
      <c r="V1060" s="69"/>
      <c r="W1060" s="69"/>
      <c r="X1060" s="69"/>
      <c r="Y1060" s="69"/>
      <c r="Z1060" s="69"/>
      <c r="AA1060" s="69"/>
      <c r="AB1060" s="69"/>
      <c r="AC1060" s="69"/>
    </row>
    <row r="1061" spans="4:29" x14ac:dyDescent="0.25">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row>
    <row r="1062" spans="4:29" x14ac:dyDescent="0.25">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c r="AA1062" s="69"/>
      <c r="AB1062" s="69"/>
      <c r="AC1062" s="69"/>
    </row>
    <row r="1063" spans="4:29" x14ac:dyDescent="0.25">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row>
    <row r="1064" spans="4:29" x14ac:dyDescent="0.25">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c r="AA1064" s="69"/>
      <c r="AB1064" s="69"/>
      <c r="AC1064" s="69"/>
    </row>
    <row r="1065" spans="4:29" x14ac:dyDescent="0.25">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row>
    <row r="1066" spans="4:29" x14ac:dyDescent="0.25">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row>
    <row r="1067" spans="4:29" x14ac:dyDescent="0.25">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c r="AA1067" s="69"/>
      <c r="AB1067" s="69"/>
      <c r="AC1067" s="69"/>
    </row>
    <row r="1068" spans="4:29" x14ac:dyDescent="0.25">
      <c r="D1068" s="69"/>
      <c r="E1068" s="69"/>
      <c r="F1068" s="69"/>
      <c r="G1068" s="69"/>
      <c r="H1068" s="69"/>
      <c r="I1068" s="69"/>
      <c r="J1068" s="69"/>
      <c r="K1068" s="69"/>
      <c r="L1068" s="69"/>
      <c r="M1068" s="69"/>
      <c r="N1068" s="69"/>
      <c r="O1068" s="69"/>
      <c r="P1068" s="69"/>
      <c r="Q1068" s="69"/>
      <c r="R1068" s="69"/>
      <c r="S1068" s="69"/>
      <c r="T1068" s="69"/>
      <c r="U1068" s="69"/>
      <c r="V1068" s="69"/>
      <c r="W1068" s="69"/>
      <c r="X1068" s="69"/>
      <c r="Y1068" s="69"/>
      <c r="Z1068" s="69"/>
      <c r="AA1068" s="69"/>
      <c r="AB1068" s="69"/>
      <c r="AC1068" s="69"/>
    </row>
    <row r="1069" spans="4:29" x14ac:dyDescent="0.25">
      <c r="D1069" s="69"/>
      <c r="E1069" s="69"/>
      <c r="F1069" s="69"/>
      <c r="G1069" s="69"/>
      <c r="H1069" s="69"/>
      <c r="I1069" s="69"/>
      <c r="J1069" s="69"/>
      <c r="K1069" s="69"/>
      <c r="L1069" s="69"/>
      <c r="M1069" s="69"/>
      <c r="N1069" s="69"/>
      <c r="O1069" s="69"/>
      <c r="P1069" s="69"/>
      <c r="Q1069" s="69"/>
      <c r="R1069" s="69"/>
      <c r="S1069" s="69"/>
      <c r="T1069" s="69"/>
      <c r="U1069" s="69"/>
      <c r="V1069" s="69"/>
      <c r="W1069" s="69"/>
      <c r="X1069" s="69"/>
      <c r="Y1069" s="69"/>
      <c r="Z1069" s="69"/>
      <c r="AA1069" s="69"/>
      <c r="AB1069" s="69"/>
      <c r="AC1069" s="69"/>
    </row>
    <row r="1070" spans="4:29" x14ac:dyDescent="0.25">
      <c r="D1070" s="69"/>
      <c r="E1070" s="69"/>
      <c r="F1070" s="69"/>
      <c r="G1070" s="69"/>
      <c r="H1070" s="69"/>
      <c r="I1070" s="69"/>
      <c r="J1070" s="69"/>
      <c r="K1070" s="69"/>
      <c r="L1070" s="69"/>
      <c r="M1070" s="69"/>
      <c r="N1070" s="69"/>
      <c r="O1070" s="69"/>
      <c r="P1070" s="69"/>
      <c r="Q1070" s="69"/>
      <c r="R1070" s="69"/>
      <c r="S1070" s="69"/>
      <c r="T1070" s="69"/>
      <c r="U1070" s="69"/>
      <c r="V1070" s="69"/>
      <c r="W1070" s="69"/>
      <c r="X1070" s="69"/>
      <c r="Y1070" s="69"/>
      <c r="Z1070" s="69"/>
      <c r="AA1070" s="69"/>
      <c r="AB1070" s="69"/>
      <c r="AC1070" s="69"/>
    </row>
    <row r="1071" spans="4:29" x14ac:dyDescent="0.25">
      <c r="D1071" s="69"/>
      <c r="E1071" s="69"/>
      <c r="F1071" s="69"/>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row>
    <row r="1072" spans="4:29" x14ac:dyDescent="0.25">
      <c r="D1072" s="69"/>
      <c r="E1072" s="69"/>
      <c r="F1072" s="69"/>
      <c r="G1072" s="69"/>
      <c r="H1072" s="69"/>
      <c r="I1072" s="69"/>
      <c r="J1072" s="69"/>
      <c r="K1072" s="69"/>
      <c r="L1072" s="69"/>
      <c r="M1072" s="69"/>
      <c r="N1072" s="69"/>
      <c r="O1072" s="69"/>
      <c r="P1072" s="69"/>
      <c r="Q1072" s="69"/>
      <c r="R1072" s="69"/>
      <c r="S1072" s="69"/>
      <c r="T1072" s="69"/>
      <c r="U1072" s="69"/>
      <c r="V1072" s="69"/>
      <c r="W1072" s="69"/>
      <c r="X1072" s="69"/>
      <c r="Y1072" s="69"/>
      <c r="Z1072" s="69"/>
      <c r="AA1072" s="69"/>
      <c r="AB1072" s="69"/>
      <c r="AC1072" s="69"/>
    </row>
    <row r="1073" spans="4:29" x14ac:dyDescent="0.25">
      <c r="D1073" s="69"/>
      <c r="E1073" s="69"/>
      <c r="F1073" s="69"/>
      <c r="G1073" s="69"/>
      <c r="H1073" s="69"/>
      <c r="I1073" s="69"/>
      <c r="J1073" s="69"/>
      <c r="K1073" s="69"/>
      <c r="L1073" s="69"/>
      <c r="M1073" s="69"/>
      <c r="N1073" s="69"/>
      <c r="O1073" s="69"/>
      <c r="P1073" s="69"/>
      <c r="Q1073" s="69"/>
      <c r="R1073" s="69"/>
      <c r="S1073" s="69"/>
      <c r="T1073" s="69"/>
      <c r="U1073" s="69"/>
      <c r="V1073" s="69"/>
      <c r="W1073" s="69"/>
      <c r="X1073" s="69"/>
      <c r="Y1073" s="69"/>
      <c r="Z1073" s="69"/>
      <c r="AA1073" s="69"/>
      <c r="AB1073" s="69"/>
      <c r="AC1073" s="69"/>
    </row>
    <row r="1074" spans="4:29" x14ac:dyDescent="0.25">
      <c r="D1074" s="69"/>
      <c r="E1074" s="69"/>
      <c r="F1074" s="69"/>
      <c r="G1074" s="69"/>
      <c r="H1074" s="69"/>
      <c r="I1074" s="69"/>
      <c r="J1074" s="69"/>
      <c r="K1074" s="69"/>
      <c r="L1074" s="69"/>
      <c r="M1074" s="69"/>
      <c r="N1074" s="69"/>
      <c r="O1074" s="69"/>
      <c r="P1074" s="69"/>
      <c r="Q1074" s="69"/>
      <c r="R1074" s="69"/>
      <c r="S1074" s="69"/>
      <c r="T1074" s="69"/>
      <c r="U1074" s="69"/>
      <c r="V1074" s="69"/>
      <c r="W1074" s="69"/>
      <c r="X1074" s="69"/>
      <c r="Y1074" s="69"/>
      <c r="Z1074" s="69"/>
      <c r="AA1074" s="69"/>
      <c r="AB1074" s="69"/>
      <c r="AC1074" s="69"/>
    </row>
    <row r="1075" spans="4:29" x14ac:dyDescent="0.25">
      <c r="D1075" s="69"/>
      <c r="E1075" s="69"/>
      <c r="F1075" s="69"/>
      <c r="G1075" s="69"/>
      <c r="H1075" s="69"/>
      <c r="I1075" s="69"/>
      <c r="J1075" s="69"/>
      <c r="K1075" s="69"/>
      <c r="L1075" s="69"/>
      <c r="M1075" s="69"/>
      <c r="N1075" s="69"/>
      <c r="O1075" s="69"/>
      <c r="P1075" s="69"/>
      <c r="Q1075" s="69"/>
      <c r="R1075" s="69"/>
      <c r="S1075" s="69"/>
      <c r="T1075" s="69"/>
      <c r="U1075" s="69"/>
      <c r="V1075" s="69"/>
      <c r="W1075" s="69"/>
      <c r="X1075" s="69"/>
      <c r="Y1075" s="69"/>
      <c r="Z1075" s="69"/>
      <c r="AA1075" s="69"/>
      <c r="AB1075" s="69"/>
      <c r="AC1075" s="69"/>
    </row>
    <row r="1076" spans="4:29" x14ac:dyDescent="0.25">
      <c r="D1076" s="69"/>
      <c r="E1076" s="69"/>
      <c r="F1076" s="69"/>
      <c r="G1076" s="69"/>
      <c r="H1076" s="69"/>
      <c r="I1076" s="69"/>
      <c r="J1076" s="69"/>
      <c r="K1076" s="69"/>
      <c r="L1076" s="69"/>
      <c r="M1076" s="69"/>
      <c r="N1076" s="69"/>
      <c r="O1076" s="69"/>
      <c r="P1076" s="69"/>
      <c r="Q1076" s="69"/>
      <c r="R1076" s="69"/>
      <c r="S1076" s="69"/>
      <c r="T1076" s="69"/>
      <c r="U1076" s="69"/>
      <c r="V1076" s="69"/>
      <c r="W1076" s="69"/>
      <c r="X1076" s="69"/>
      <c r="Y1076" s="69"/>
      <c r="Z1076" s="69"/>
      <c r="AA1076" s="69"/>
      <c r="AB1076" s="69"/>
      <c r="AC1076" s="69"/>
    </row>
    <row r="1077" spans="4:29" x14ac:dyDescent="0.25">
      <c r="D1077" s="69"/>
      <c r="E1077" s="69"/>
      <c r="F1077" s="69"/>
      <c r="G1077" s="69"/>
      <c r="H1077" s="69"/>
      <c r="I1077" s="69"/>
      <c r="J1077" s="69"/>
      <c r="K1077" s="69"/>
      <c r="L1077" s="69"/>
      <c r="M1077" s="69"/>
      <c r="N1077" s="69"/>
      <c r="O1077" s="69"/>
      <c r="P1077" s="69"/>
      <c r="Q1077" s="69"/>
      <c r="R1077" s="69"/>
      <c r="S1077" s="69"/>
      <c r="T1077" s="69"/>
      <c r="U1077" s="69"/>
      <c r="V1077" s="69"/>
      <c r="W1077" s="69"/>
      <c r="X1077" s="69"/>
      <c r="Y1077" s="69"/>
      <c r="Z1077" s="69"/>
      <c r="AA1077" s="69"/>
      <c r="AB1077" s="69"/>
      <c r="AC1077" s="69"/>
    </row>
    <row r="1078" spans="4:29" x14ac:dyDescent="0.25">
      <c r="D1078" s="69"/>
      <c r="E1078" s="69"/>
      <c r="F1078" s="69"/>
      <c r="G1078" s="69"/>
      <c r="H1078" s="69"/>
      <c r="I1078" s="69"/>
      <c r="J1078" s="69"/>
      <c r="K1078" s="69"/>
      <c r="L1078" s="69"/>
      <c r="M1078" s="69"/>
      <c r="N1078" s="69"/>
      <c r="O1078" s="69"/>
      <c r="P1078" s="69"/>
      <c r="Q1078" s="69"/>
      <c r="R1078" s="69"/>
      <c r="S1078" s="69"/>
      <c r="T1078" s="69"/>
      <c r="U1078" s="69"/>
      <c r="V1078" s="69"/>
      <c r="W1078" s="69"/>
      <c r="X1078" s="69"/>
      <c r="Y1078" s="69"/>
      <c r="Z1078" s="69"/>
      <c r="AA1078" s="69"/>
      <c r="AB1078" s="69"/>
      <c r="AC1078" s="69"/>
    </row>
    <row r="1079" spans="4:29" x14ac:dyDescent="0.25">
      <c r="D1079" s="69"/>
      <c r="E1079" s="69"/>
      <c r="F1079" s="69"/>
      <c r="G1079" s="69"/>
      <c r="H1079" s="69"/>
      <c r="I1079" s="69"/>
      <c r="J1079" s="69"/>
      <c r="K1079" s="69"/>
      <c r="L1079" s="69"/>
      <c r="M1079" s="69"/>
      <c r="N1079" s="69"/>
      <c r="O1079" s="69"/>
      <c r="P1079" s="69"/>
      <c r="Q1079" s="69"/>
      <c r="R1079" s="69"/>
      <c r="S1079" s="69"/>
      <c r="T1079" s="69"/>
      <c r="U1079" s="69"/>
      <c r="V1079" s="69"/>
      <c r="W1079" s="69"/>
      <c r="X1079" s="69"/>
      <c r="Y1079" s="69"/>
      <c r="Z1079" s="69"/>
      <c r="AA1079" s="69"/>
      <c r="AB1079" s="69"/>
      <c r="AC1079" s="69"/>
    </row>
    <row r="1080" spans="4:29" x14ac:dyDescent="0.25">
      <c r="D1080" s="69"/>
      <c r="E1080" s="69"/>
      <c r="F1080" s="69"/>
      <c r="G1080" s="69"/>
      <c r="H1080" s="69"/>
      <c r="I1080" s="69"/>
      <c r="J1080" s="69"/>
      <c r="K1080" s="69"/>
      <c r="L1080" s="69"/>
      <c r="M1080" s="69"/>
      <c r="N1080" s="69"/>
      <c r="O1080" s="69"/>
      <c r="P1080" s="69"/>
      <c r="Q1080" s="69"/>
      <c r="R1080" s="69"/>
      <c r="S1080" s="69"/>
      <c r="T1080" s="69"/>
      <c r="U1080" s="69"/>
      <c r="V1080" s="69"/>
      <c r="W1080" s="69"/>
      <c r="X1080" s="69"/>
      <c r="Y1080" s="69"/>
      <c r="Z1080" s="69"/>
      <c r="AA1080" s="69"/>
      <c r="AB1080" s="69"/>
      <c r="AC1080" s="69"/>
    </row>
    <row r="1081" spans="4:29" x14ac:dyDescent="0.25">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row>
    <row r="1082" spans="4:29" x14ac:dyDescent="0.25">
      <c r="D1082" s="69"/>
      <c r="E1082" s="69"/>
      <c r="F1082" s="69"/>
      <c r="G1082" s="69"/>
      <c r="H1082" s="69"/>
      <c r="I1082" s="69"/>
      <c r="J1082" s="69"/>
      <c r="K1082" s="69"/>
      <c r="L1082" s="69"/>
      <c r="M1082" s="69"/>
      <c r="N1082" s="69"/>
      <c r="O1082" s="69"/>
      <c r="P1082" s="69"/>
      <c r="Q1082" s="69"/>
      <c r="R1082" s="69"/>
      <c r="S1082" s="69"/>
      <c r="T1082" s="69"/>
      <c r="U1082" s="69"/>
      <c r="V1082" s="69"/>
      <c r="W1082" s="69"/>
      <c r="X1082" s="69"/>
      <c r="Y1082" s="69"/>
      <c r="Z1082" s="69"/>
      <c r="AA1082" s="69"/>
      <c r="AB1082" s="69"/>
      <c r="AC1082" s="69"/>
    </row>
    <row r="1083" spans="4:29" x14ac:dyDescent="0.25">
      <c r="D1083" s="69"/>
      <c r="E1083" s="69"/>
      <c r="F1083" s="69"/>
      <c r="G1083" s="69"/>
      <c r="H1083" s="69"/>
      <c r="I1083" s="69"/>
      <c r="J1083" s="69"/>
      <c r="K1083" s="69"/>
      <c r="L1083" s="69"/>
      <c r="M1083" s="69"/>
      <c r="N1083" s="69"/>
      <c r="O1083" s="69"/>
      <c r="P1083" s="69"/>
      <c r="Q1083" s="69"/>
      <c r="R1083" s="69"/>
      <c r="S1083" s="69"/>
      <c r="T1083" s="69"/>
      <c r="U1083" s="69"/>
      <c r="V1083" s="69"/>
      <c r="W1083" s="69"/>
      <c r="X1083" s="69"/>
      <c r="Y1083" s="69"/>
      <c r="Z1083" s="69"/>
      <c r="AA1083" s="69"/>
      <c r="AB1083" s="69"/>
      <c r="AC1083" s="69"/>
    </row>
    <row r="1084" spans="4:29" x14ac:dyDescent="0.25">
      <c r="D1084" s="69"/>
      <c r="E1084" s="69"/>
      <c r="F1084" s="69"/>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row>
    <row r="1085" spans="4:29" x14ac:dyDescent="0.25">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c r="AA1085" s="69"/>
      <c r="AB1085" s="69"/>
      <c r="AC1085" s="69"/>
    </row>
    <row r="1086" spans="4:29" x14ac:dyDescent="0.25">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row>
    <row r="1087" spans="4:29" x14ac:dyDescent="0.25">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row>
    <row r="1088" spans="4:29" x14ac:dyDescent="0.25">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row>
    <row r="1089" spans="4:29" x14ac:dyDescent="0.25">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c r="AA1089" s="69"/>
      <c r="AB1089" s="69"/>
      <c r="AC1089" s="69"/>
    </row>
    <row r="1090" spans="4:29" x14ac:dyDescent="0.25">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c r="AA1090" s="69"/>
      <c r="AB1090" s="69"/>
      <c r="AC1090" s="69"/>
    </row>
    <row r="1091" spans="4:29" x14ac:dyDescent="0.25">
      <c r="D1091" s="69"/>
      <c r="E1091" s="69"/>
      <c r="F1091" s="69"/>
      <c r="G1091" s="69"/>
      <c r="H1091" s="69"/>
      <c r="I1091" s="69"/>
      <c r="J1091" s="69"/>
      <c r="K1091" s="69"/>
      <c r="L1091" s="69"/>
      <c r="M1091" s="69"/>
      <c r="N1091" s="69"/>
      <c r="O1091" s="69"/>
      <c r="P1091" s="69"/>
      <c r="Q1091" s="69"/>
      <c r="R1091" s="69"/>
      <c r="S1091" s="69"/>
      <c r="T1091" s="69"/>
      <c r="U1091" s="69"/>
      <c r="V1091" s="69"/>
      <c r="W1091" s="69"/>
      <c r="X1091" s="69"/>
      <c r="Y1091" s="69"/>
      <c r="Z1091" s="69"/>
      <c r="AA1091" s="69"/>
      <c r="AB1091" s="69"/>
      <c r="AC1091" s="69"/>
    </row>
    <row r="1092" spans="4:29" x14ac:dyDescent="0.25">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c r="AA1092" s="69"/>
      <c r="AB1092" s="69"/>
      <c r="AC1092" s="69"/>
    </row>
    <row r="1093" spans="4:29" x14ac:dyDescent="0.25">
      <c r="D1093" s="69"/>
      <c r="E1093" s="69"/>
      <c r="F1093" s="69"/>
      <c r="G1093" s="69"/>
      <c r="H1093" s="69"/>
      <c r="I1093" s="69"/>
      <c r="J1093" s="69"/>
      <c r="K1093" s="69"/>
      <c r="L1093" s="69"/>
      <c r="M1093" s="69"/>
      <c r="N1093" s="69"/>
      <c r="O1093" s="69"/>
      <c r="P1093" s="69"/>
      <c r="Q1093" s="69"/>
      <c r="R1093" s="69"/>
      <c r="S1093" s="69"/>
      <c r="T1093" s="69"/>
      <c r="U1093" s="69"/>
      <c r="V1093" s="69"/>
      <c r="W1093" s="69"/>
      <c r="X1093" s="69"/>
      <c r="Y1093" s="69"/>
      <c r="Z1093" s="69"/>
      <c r="AA1093" s="69"/>
      <c r="AB1093" s="69"/>
      <c r="AC1093" s="69"/>
    </row>
    <row r="1094" spans="4:29" x14ac:dyDescent="0.25">
      <c r="D1094" s="69"/>
      <c r="E1094" s="69"/>
      <c r="F1094" s="69"/>
      <c r="G1094" s="69"/>
      <c r="H1094" s="69"/>
      <c r="I1094" s="69"/>
      <c r="J1094" s="69"/>
      <c r="K1094" s="69"/>
      <c r="L1094" s="69"/>
      <c r="M1094" s="69"/>
      <c r="N1094" s="69"/>
      <c r="O1094" s="69"/>
      <c r="P1094" s="69"/>
      <c r="Q1094" s="69"/>
      <c r="R1094" s="69"/>
      <c r="S1094" s="69"/>
      <c r="T1094" s="69"/>
      <c r="U1094" s="69"/>
      <c r="V1094" s="69"/>
      <c r="W1094" s="69"/>
      <c r="X1094" s="69"/>
      <c r="Y1094" s="69"/>
      <c r="Z1094" s="69"/>
      <c r="AA1094" s="69"/>
      <c r="AB1094" s="69"/>
      <c r="AC1094" s="69"/>
    </row>
    <row r="1095" spans="4:29" x14ac:dyDescent="0.25">
      <c r="D1095" s="69"/>
      <c r="E1095" s="69"/>
      <c r="F1095" s="69"/>
      <c r="G1095" s="69"/>
      <c r="H1095" s="69"/>
      <c r="I1095" s="69"/>
      <c r="J1095" s="69"/>
      <c r="K1095" s="69"/>
      <c r="L1095" s="69"/>
      <c r="M1095" s="69"/>
      <c r="N1095" s="69"/>
      <c r="O1095" s="69"/>
      <c r="P1095" s="69"/>
      <c r="Q1095" s="69"/>
      <c r="R1095" s="69"/>
      <c r="S1095" s="69"/>
      <c r="T1095" s="69"/>
      <c r="U1095" s="69"/>
      <c r="V1095" s="69"/>
      <c r="W1095" s="69"/>
      <c r="X1095" s="69"/>
      <c r="Y1095" s="69"/>
      <c r="Z1095" s="69"/>
      <c r="AA1095" s="69"/>
      <c r="AB1095" s="69"/>
      <c r="AC1095" s="69"/>
    </row>
    <row r="1096" spans="4:29" x14ac:dyDescent="0.25">
      <c r="D1096" s="69"/>
      <c r="E1096" s="69"/>
      <c r="F1096" s="69"/>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row>
    <row r="1097" spans="4:29" x14ac:dyDescent="0.25">
      <c r="D1097" s="69"/>
      <c r="E1097" s="69"/>
      <c r="F1097" s="69"/>
      <c r="G1097" s="69"/>
      <c r="H1097" s="69"/>
      <c r="I1097" s="69"/>
      <c r="J1097" s="69"/>
      <c r="K1097" s="69"/>
      <c r="L1097" s="69"/>
      <c r="M1097" s="69"/>
      <c r="N1097" s="69"/>
      <c r="O1097" s="69"/>
      <c r="P1097" s="69"/>
      <c r="Q1097" s="69"/>
      <c r="R1097" s="69"/>
      <c r="S1097" s="69"/>
      <c r="T1097" s="69"/>
      <c r="U1097" s="69"/>
      <c r="V1097" s="69"/>
      <c r="W1097" s="69"/>
      <c r="X1097" s="69"/>
      <c r="Y1097" s="69"/>
      <c r="Z1097" s="69"/>
      <c r="AA1097" s="69"/>
      <c r="AB1097" s="69"/>
      <c r="AC1097" s="69"/>
    </row>
    <row r="1098" spans="4:29" x14ac:dyDescent="0.25">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row>
    <row r="1099" spans="4:29" x14ac:dyDescent="0.25">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row>
    <row r="1100" spans="4:29" x14ac:dyDescent="0.25">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row>
    <row r="1101" spans="4:29" x14ac:dyDescent="0.25">
      <c r="D1101" s="69"/>
      <c r="E1101" s="69"/>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row>
    <row r="1102" spans="4:29" x14ac:dyDescent="0.25">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c r="AA1102" s="69"/>
      <c r="AB1102" s="69"/>
      <c r="AC1102" s="69"/>
    </row>
    <row r="1103" spans="4:29" x14ac:dyDescent="0.25">
      <c r="D1103" s="69"/>
      <c r="E1103" s="69"/>
      <c r="F1103" s="69"/>
      <c r="G1103" s="69"/>
      <c r="H1103" s="69"/>
      <c r="I1103" s="69"/>
      <c r="J1103" s="69"/>
      <c r="K1103" s="69"/>
      <c r="L1103" s="69"/>
      <c r="M1103" s="69"/>
      <c r="N1103" s="69"/>
      <c r="O1103" s="69"/>
      <c r="P1103" s="69"/>
      <c r="Q1103" s="69"/>
      <c r="R1103" s="69"/>
      <c r="S1103" s="69"/>
      <c r="T1103" s="69"/>
      <c r="U1103" s="69"/>
      <c r="V1103" s="69"/>
      <c r="W1103" s="69"/>
      <c r="X1103" s="69"/>
      <c r="Y1103" s="69"/>
      <c r="Z1103" s="69"/>
      <c r="AA1103" s="69"/>
      <c r="AB1103" s="69"/>
      <c r="AC1103" s="69"/>
    </row>
    <row r="1104" spans="4:29" x14ac:dyDescent="0.25">
      <c r="D1104" s="69"/>
      <c r="E1104" s="69"/>
      <c r="F1104" s="69"/>
      <c r="G1104" s="69"/>
      <c r="H1104" s="69"/>
      <c r="I1104" s="69"/>
      <c r="J1104" s="69"/>
      <c r="K1104" s="69"/>
      <c r="L1104" s="69"/>
      <c r="M1104" s="69"/>
      <c r="N1104" s="69"/>
      <c r="O1104" s="69"/>
      <c r="P1104" s="69"/>
      <c r="Q1104" s="69"/>
      <c r="R1104" s="69"/>
      <c r="S1104" s="69"/>
      <c r="T1104" s="69"/>
      <c r="U1104" s="69"/>
      <c r="V1104" s="69"/>
      <c r="W1104" s="69"/>
      <c r="X1104" s="69"/>
      <c r="Y1104" s="69"/>
      <c r="Z1104" s="69"/>
      <c r="AA1104" s="69"/>
      <c r="AB1104" s="69"/>
      <c r="AC1104" s="69"/>
    </row>
    <row r="1105" spans="4:29" x14ac:dyDescent="0.25">
      <c r="D1105" s="69"/>
      <c r="E1105" s="69"/>
      <c r="F1105" s="69"/>
      <c r="G1105" s="69"/>
      <c r="H1105" s="69"/>
      <c r="I1105" s="69"/>
      <c r="J1105" s="69"/>
      <c r="K1105" s="69"/>
      <c r="L1105" s="69"/>
      <c r="M1105" s="69"/>
      <c r="N1105" s="69"/>
      <c r="O1105" s="69"/>
      <c r="P1105" s="69"/>
      <c r="Q1105" s="69"/>
      <c r="R1105" s="69"/>
      <c r="S1105" s="69"/>
      <c r="T1105" s="69"/>
      <c r="U1105" s="69"/>
      <c r="V1105" s="69"/>
      <c r="W1105" s="69"/>
      <c r="X1105" s="69"/>
      <c r="Y1105" s="69"/>
      <c r="Z1105" s="69"/>
      <c r="AA1105" s="69"/>
      <c r="AB1105" s="69"/>
      <c r="AC1105" s="69"/>
    </row>
    <row r="1106" spans="4:29" x14ac:dyDescent="0.25">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c r="AA1106" s="69"/>
      <c r="AB1106" s="69"/>
      <c r="AC1106" s="69"/>
    </row>
    <row r="1107" spans="4:29" x14ac:dyDescent="0.25">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row>
    <row r="1108" spans="4:29" x14ac:dyDescent="0.25">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c r="AA1108" s="69"/>
      <c r="AB1108" s="69"/>
      <c r="AC1108" s="69"/>
    </row>
    <row r="1109" spans="4:29" x14ac:dyDescent="0.25">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c r="AA1109" s="69"/>
      <c r="AB1109" s="69"/>
      <c r="AC1109" s="69"/>
    </row>
    <row r="1110" spans="4:29" x14ac:dyDescent="0.25">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row>
    <row r="1111" spans="4:29" x14ac:dyDescent="0.25">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row>
    <row r="1112" spans="4:29" x14ac:dyDescent="0.25">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row>
    <row r="1113" spans="4:29" x14ac:dyDescent="0.25">
      <c r="D1113" s="69"/>
      <c r="E1113" s="69"/>
      <c r="F1113" s="69"/>
      <c r="G1113" s="69"/>
      <c r="H1113" s="69"/>
      <c r="I1113" s="69"/>
      <c r="J1113" s="69"/>
      <c r="K1113" s="69"/>
      <c r="L1113" s="69"/>
      <c r="M1113" s="69"/>
      <c r="N1113" s="69"/>
      <c r="O1113" s="69"/>
      <c r="P1113" s="69"/>
      <c r="Q1113" s="69"/>
      <c r="R1113" s="69"/>
      <c r="S1113" s="69"/>
      <c r="T1113" s="69"/>
      <c r="U1113" s="69"/>
      <c r="V1113" s="69"/>
      <c r="W1113" s="69"/>
      <c r="X1113" s="69"/>
      <c r="Y1113" s="69"/>
      <c r="Z1113" s="69"/>
      <c r="AA1113" s="69"/>
      <c r="AB1113" s="69"/>
      <c r="AC1113" s="69"/>
    </row>
    <row r="1114" spans="4:29" x14ac:dyDescent="0.25">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row>
    <row r="1115" spans="4:29" x14ac:dyDescent="0.25">
      <c r="D1115" s="69"/>
      <c r="E1115" s="69"/>
      <c r="F1115" s="69"/>
      <c r="G1115" s="69"/>
      <c r="H1115" s="69"/>
      <c r="I1115" s="69"/>
      <c r="J1115" s="69"/>
      <c r="K1115" s="69"/>
      <c r="L1115" s="69"/>
      <c r="M1115" s="69"/>
      <c r="N1115" s="69"/>
      <c r="O1115" s="69"/>
      <c r="P1115" s="69"/>
      <c r="Q1115" s="69"/>
      <c r="R1115" s="69"/>
      <c r="S1115" s="69"/>
      <c r="T1115" s="69"/>
      <c r="U1115" s="69"/>
      <c r="V1115" s="69"/>
      <c r="W1115" s="69"/>
      <c r="X1115" s="69"/>
      <c r="Y1115" s="69"/>
      <c r="Z1115" s="69"/>
      <c r="AA1115" s="69"/>
      <c r="AB1115" s="69"/>
      <c r="AC1115" s="69"/>
    </row>
    <row r="1116" spans="4:29" x14ac:dyDescent="0.25">
      <c r="D1116" s="69"/>
      <c r="E1116" s="69"/>
      <c r="F1116" s="69"/>
      <c r="G1116" s="69"/>
      <c r="H1116" s="69"/>
      <c r="I1116" s="69"/>
      <c r="J1116" s="69"/>
      <c r="K1116" s="69"/>
      <c r="L1116" s="69"/>
      <c r="M1116" s="69"/>
      <c r="N1116" s="69"/>
      <c r="O1116" s="69"/>
      <c r="P1116" s="69"/>
      <c r="Q1116" s="69"/>
      <c r="R1116" s="69"/>
      <c r="S1116" s="69"/>
      <c r="T1116" s="69"/>
      <c r="U1116" s="69"/>
      <c r="V1116" s="69"/>
      <c r="W1116" s="69"/>
      <c r="X1116" s="69"/>
      <c r="Y1116" s="69"/>
      <c r="Z1116" s="69"/>
      <c r="AA1116" s="69"/>
      <c r="AB1116" s="69"/>
      <c r="AC1116" s="69"/>
    </row>
    <row r="1117" spans="4:29" x14ac:dyDescent="0.25">
      <c r="D1117" s="69"/>
      <c r="E1117" s="69"/>
      <c r="F1117" s="69"/>
      <c r="G1117" s="69"/>
      <c r="H1117" s="69"/>
      <c r="I1117" s="69"/>
      <c r="J1117" s="69"/>
      <c r="K1117" s="69"/>
      <c r="L1117" s="69"/>
      <c r="M1117" s="69"/>
      <c r="N1117" s="69"/>
      <c r="O1117" s="69"/>
      <c r="P1117" s="69"/>
      <c r="Q1117" s="69"/>
      <c r="R1117" s="69"/>
      <c r="S1117" s="69"/>
      <c r="T1117" s="69"/>
      <c r="U1117" s="69"/>
      <c r="V1117" s="69"/>
      <c r="W1117" s="69"/>
      <c r="X1117" s="69"/>
      <c r="Y1117" s="69"/>
      <c r="Z1117" s="69"/>
      <c r="AA1117" s="69"/>
      <c r="AB1117" s="69"/>
      <c r="AC1117" s="69"/>
    </row>
    <row r="1118" spans="4:29" x14ac:dyDescent="0.25">
      <c r="D1118" s="69"/>
      <c r="E1118" s="69"/>
      <c r="F1118" s="69"/>
      <c r="G1118" s="69"/>
      <c r="H1118" s="69"/>
      <c r="I1118" s="69"/>
      <c r="J1118" s="69"/>
      <c r="K1118" s="69"/>
      <c r="L1118" s="69"/>
      <c r="M1118" s="69"/>
      <c r="N1118" s="69"/>
      <c r="O1118" s="69"/>
      <c r="P1118" s="69"/>
      <c r="Q1118" s="69"/>
      <c r="R1118" s="69"/>
      <c r="S1118" s="69"/>
      <c r="T1118" s="69"/>
      <c r="U1118" s="69"/>
      <c r="V1118" s="69"/>
      <c r="W1118" s="69"/>
      <c r="X1118" s="69"/>
      <c r="Y1118" s="69"/>
      <c r="Z1118" s="69"/>
      <c r="AA1118" s="69"/>
      <c r="AB1118" s="69"/>
      <c r="AC1118" s="69"/>
    </row>
    <row r="1119" spans="4:29" x14ac:dyDescent="0.25">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row>
    <row r="1120" spans="4:29" x14ac:dyDescent="0.25">
      <c r="D1120" s="69"/>
      <c r="E1120" s="69"/>
      <c r="F1120" s="69"/>
      <c r="G1120" s="69"/>
      <c r="H1120" s="69"/>
      <c r="I1120" s="69"/>
      <c r="J1120" s="69"/>
      <c r="K1120" s="69"/>
      <c r="L1120" s="69"/>
      <c r="M1120" s="69"/>
      <c r="N1120" s="69"/>
      <c r="O1120" s="69"/>
      <c r="P1120" s="69"/>
      <c r="Q1120" s="69"/>
      <c r="R1120" s="69"/>
      <c r="S1120" s="69"/>
      <c r="T1120" s="69"/>
      <c r="U1120" s="69"/>
      <c r="V1120" s="69"/>
      <c r="W1120" s="69"/>
      <c r="X1120" s="69"/>
      <c r="Y1120" s="69"/>
      <c r="Z1120" s="69"/>
      <c r="AA1120" s="69"/>
      <c r="AB1120" s="69"/>
      <c r="AC1120" s="69"/>
    </row>
    <row r="1121" spans="4:29" x14ac:dyDescent="0.25">
      <c r="D1121" s="69"/>
      <c r="E1121" s="69"/>
      <c r="F1121" s="69"/>
      <c r="G1121" s="69"/>
      <c r="H1121" s="69"/>
      <c r="I1121" s="69"/>
      <c r="J1121" s="69"/>
      <c r="K1121" s="69"/>
      <c r="L1121" s="69"/>
      <c r="M1121" s="69"/>
      <c r="N1121" s="69"/>
      <c r="O1121" s="69"/>
      <c r="P1121" s="69"/>
      <c r="Q1121" s="69"/>
      <c r="R1121" s="69"/>
      <c r="S1121" s="69"/>
      <c r="T1121" s="69"/>
      <c r="U1121" s="69"/>
      <c r="V1121" s="69"/>
      <c r="W1121" s="69"/>
      <c r="X1121" s="69"/>
      <c r="Y1121" s="69"/>
      <c r="Z1121" s="69"/>
      <c r="AA1121" s="69"/>
      <c r="AB1121" s="69"/>
      <c r="AC1121" s="69"/>
    </row>
    <row r="1122" spans="4:29" x14ac:dyDescent="0.25">
      <c r="D1122" s="69"/>
      <c r="E1122" s="69"/>
      <c r="F1122" s="69"/>
      <c r="G1122" s="69"/>
      <c r="H1122" s="69"/>
      <c r="I1122" s="69"/>
      <c r="J1122" s="69"/>
      <c r="K1122" s="69"/>
      <c r="L1122" s="69"/>
      <c r="M1122" s="69"/>
      <c r="N1122" s="69"/>
      <c r="O1122" s="69"/>
      <c r="P1122" s="69"/>
      <c r="Q1122" s="69"/>
      <c r="R1122" s="69"/>
      <c r="S1122" s="69"/>
      <c r="T1122" s="69"/>
      <c r="U1122" s="69"/>
      <c r="V1122" s="69"/>
      <c r="W1122" s="69"/>
      <c r="X1122" s="69"/>
      <c r="Y1122" s="69"/>
      <c r="Z1122" s="69"/>
      <c r="AA1122" s="69"/>
      <c r="AB1122" s="69"/>
      <c r="AC1122" s="69"/>
    </row>
    <row r="1123" spans="4:29" x14ac:dyDescent="0.25">
      <c r="D1123" s="69"/>
      <c r="E1123" s="69"/>
      <c r="F1123" s="69"/>
      <c r="G1123" s="69"/>
      <c r="H1123" s="69"/>
      <c r="I1123" s="69"/>
      <c r="J1123" s="69"/>
      <c r="K1123" s="69"/>
      <c r="L1123" s="69"/>
      <c r="M1123" s="69"/>
      <c r="N1123" s="69"/>
      <c r="O1123" s="69"/>
      <c r="P1123" s="69"/>
      <c r="Q1123" s="69"/>
      <c r="R1123" s="69"/>
      <c r="S1123" s="69"/>
      <c r="T1123" s="69"/>
      <c r="U1123" s="69"/>
      <c r="V1123" s="69"/>
      <c r="W1123" s="69"/>
      <c r="X1123" s="69"/>
      <c r="Y1123" s="69"/>
      <c r="Z1123" s="69"/>
      <c r="AA1123" s="69"/>
      <c r="AB1123" s="69"/>
      <c r="AC1123" s="69"/>
    </row>
    <row r="1124" spans="4:29" x14ac:dyDescent="0.25">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c r="AA1124" s="69"/>
      <c r="AB1124" s="69"/>
      <c r="AC1124" s="69"/>
    </row>
    <row r="1125" spans="4:29" x14ac:dyDescent="0.25">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c r="AA1125" s="69"/>
      <c r="AB1125" s="69"/>
      <c r="AC1125" s="69"/>
    </row>
    <row r="1126" spans="4:29" x14ac:dyDescent="0.25">
      <c r="D1126" s="69"/>
      <c r="E1126" s="69"/>
      <c r="F1126" s="69"/>
      <c r="G1126" s="69"/>
      <c r="H1126" s="69"/>
      <c r="I1126" s="69"/>
      <c r="J1126" s="69"/>
      <c r="K1126" s="69"/>
      <c r="L1126" s="69"/>
      <c r="M1126" s="69"/>
      <c r="N1126" s="69"/>
      <c r="O1126" s="69"/>
      <c r="P1126" s="69"/>
      <c r="Q1126" s="69"/>
      <c r="R1126" s="69"/>
      <c r="S1126" s="69"/>
      <c r="T1126" s="69"/>
      <c r="U1126" s="69"/>
      <c r="V1126" s="69"/>
      <c r="W1126" s="69"/>
      <c r="X1126" s="69"/>
      <c r="Y1126" s="69"/>
      <c r="Z1126" s="69"/>
      <c r="AA1126" s="69"/>
      <c r="AB1126" s="69"/>
      <c r="AC1126" s="69"/>
    </row>
    <row r="1127" spans="4:29" x14ac:dyDescent="0.25">
      <c r="D1127" s="69"/>
      <c r="E1127" s="69"/>
      <c r="F1127" s="69"/>
      <c r="G1127" s="69"/>
      <c r="H1127" s="69"/>
      <c r="I1127" s="69"/>
      <c r="J1127" s="69"/>
      <c r="K1127" s="69"/>
      <c r="L1127" s="69"/>
      <c r="M1127" s="69"/>
      <c r="N1127" s="69"/>
      <c r="O1127" s="69"/>
      <c r="P1127" s="69"/>
      <c r="Q1127" s="69"/>
      <c r="R1127" s="69"/>
      <c r="S1127" s="69"/>
      <c r="T1127" s="69"/>
      <c r="U1127" s="69"/>
      <c r="V1127" s="69"/>
      <c r="W1127" s="69"/>
      <c r="X1127" s="69"/>
      <c r="Y1127" s="69"/>
      <c r="Z1127" s="69"/>
      <c r="AA1127" s="69"/>
      <c r="AB1127" s="69"/>
      <c r="AC1127" s="69"/>
    </row>
    <row r="1128" spans="4:29" x14ac:dyDescent="0.25">
      <c r="D1128" s="69"/>
      <c r="E1128" s="69"/>
      <c r="F1128" s="69"/>
      <c r="G1128" s="69"/>
      <c r="H1128" s="69"/>
      <c r="I1128" s="69"/>
      <c r="J1128" s="69"/>
      <c r="K1128" s="69"/>
      <c r="L1128" s="69"/>
      <c r="M1128" s="69"/>
      <c r="N1128" s="69"/>
      <c r="O1128" s="69"/>
      <c r="P1128" s="69"/>
      <c r="Q1128" s="69"/>
      <c r="R1128" s="69"/>
      <c r="S1128" s="69"/>
      <c r="T1128" s="69"/>
      <c r="U1128" s="69"/>
      <c r="V1128" s="69"/>
      <c r="W1128" s="69"/>
      <c r="X1128" s="69"/>
      <c r="Y1128" s="69"/>
      <c r="Z1128" s="69"/>
      <c r="AA1128" s="69"/>
      <c r="AB1128" s="69"/>
      <c r="AC1128" s="69"/>
    </row>
    <row r="1129" spans="4:29" x14ac:dyDescent="0.25">
      <c r="D1129" s="69"/>
      <c r="E1129" s="69"/>
      <c r="F1129" s="69"/>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row>
    <row r="1130" spans="4:29" x14ac:dyDescent="0.25">
      <c r="D1130" s="69"/>
      <c r="E1130" s="69"/>
      <c r="F1130" s="69"/>
      <c r="G1130" s="69"/>
      <c r="H1130" s="69"/>
      <c r="I1130" s="69"/>
      <c r="J1130" s="69"/>
      <c r="K1130" s="69"/>
      <c r="L1130" s="69"/>
      <c r="M1130" s="69"/>
      <c r="N1130" s="69"/>
      <c r="O1130" s="69"/>
      <c r="P1130" s="69"/>
      <c r="Q1130" s="69"/>
      <c r="R1130" s="69"/>
      <c r="S1130" s="69"/>
      <c r="T1130" s="69"/>
      <c r="U1130" s="69"/>
      <c r="V1130" s="69"/>
      <c r="W1130" s="69"/>
      <c r="X1130" s="69"/>
      <c r="Y1130" s="69"/>
      <c r="Z1130" s="69"/>
      <c r="AA1130" s="69"/>
      <c r="AB1130" s="69"/>
      <c r="AC1130" s="69"/>
    </row>
    <row r="1131" spans="4:29" x14ac:dyDescent="0.25">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c r="AA1131" s="69"/>
      <c r="AB1131" s="69"/>
      <c r="AC1131" s="69"/>
    </row>
    <row r="1132" spans="4:29" x14ac:dyDescent="0.25">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c r="AA1132" s="69"/>
      <c r="AB1132" s="69"/>
      <c r="AC1132" s="69"/>
    </row>
    <row r="1133" spans="4:29" x14ac:dyDescent="0.25">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c r="AA1133" s="69"/>
      <c r="AB1133" s="69"/>
      <c r="AC1133" s="69"/>
    </row>
    <row r="1134" spans="4:29" x14ac:dyDescent="0.25">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c r="AA1134" s="69"/>
      <c r="AB1134" s="69"/>
      <c r="AC1134" s="69"/>
    </row>
    <row r="1135" spans="4:29" x14ac:dyDescent="0.25">
      <c r="D1135" s="69"/>
      <c r="E1135" s="69"/>
      <c r="F1135" s="69"/>
      <c r="G1135" s="69"/>
      <c r="H1135" s="69"/>
      <c r="I1135" s="69"/>
      <c r="J1135" s="69"/>
      <c r="K1135" s="69"/>
      <c r="L1135" s="69"/>
      <c r="M1135" s="69"/>
      <c r="N1135" s="69"/>
      <c r="O1135" s="69"/>
      <c r="P1135" s="69"/>
      <c r="Q1135" s="69"/>
      <c r="R1135" s="69"/>
      <c r="S1135" s="69"/>
      <c r="T1135" s="69"/>
      <c r="U1135" s="69"/>
      <c r="V1135" s="69"/>
      <c r="W1135" s="69"/>
      <c r="X1135" s="69"/>
      <c r="Y1135" s="69"/>
      <c r="Z1135" s="69"/>
      <c r="AA1135" s="69"/>
      <c r="AB1135" s="69"/>
      <c r="AC1135" s="69"/>
    </row>
    <row r="1136" spans="4:29" x14ac:dyDescent="0.25">
      <c r="D1136" s="69"/>
      <c r="E1136" s="69"/>
      <c r="F1136" s="69"/>
      <c r="G1136" s="69"/>
      <c r="H1136" s="69"/>
      <c r="I1136" s="69"/>
      <c r="J1136" s="69"/>
      <c r="K1136" s="69"/>
      <c r="L1136" s="69"/>
      <c r="M1136" s="69"/>
      <c r="N1136" s="69"/>
      <c r="O1136" s="69"/>
      <c r="P1136" s="69"/>
      <c r="Q1136" s="69"/>
      <c r="R1136" s="69"/>
      <c r="S1136" s="69"/>
      <c r="T1136" s="69"/>
      <c r="U1136" s="69"/>
      <c r="V1136" s="69"/>
      <c r="W1136" s="69"/>
      <c r="X1136" s="69"/>
      <c r="Y1136" s="69"/>
      <c r="Z1136" s="69"/>
      <c r="AA1136" s="69"/>
      <c r="AB1136" s="69"/>
      <c r="AC1136" s="69"/>
    </row>
    <row r="1137" spans="4:29" x14ac:dyDescent="0.25">
      <c r="D1137" s="69"/>
      <c r="E1137" s="69"/>
      <c r="F1137" s="69"/>
      <c r="G1137" s="69"/>
      <c r="H1137" s="69"/>
      <c r="I1137" s="69"/>
      <c r="J1137" s="69"/>
      <c r="K1137" s="69"/>
      <c r="L1137" s="69"/>
      <c r="M1137" s="69"/>
      <c r="N1137" s="69"/>
      <c r="O1137" s="69"/>
      <c r="P1137" s="69"/>
      <c r="Q1137" s="69"/>
      <c r="R1137" s="69"/>
      <c r="S1137" s="69"/>
      <c r="T1137" s="69"/>
      <c r="U1137" s="69"/>
      <c r="V1137" s="69"/>
      <c r="W1137" s="69"/>
      <c r="X1137" s="69"/>
      <c r="Y1137" s="69"/>
      <c r="Z1137" s="69"/>
      <c r="AA1137" s="69"/>
      <c r="AB1137" s="69"/>
      <c r="AC1137" s="69"/>
    </row>
    <row r="1138" spans="4:29" x14ac:dyDescent="0.25">
      <c r="D1138" s="69"/>
      <c r="E1138" s="69"/>
      <c r="F1138" s="69"/>
      <c r="G1138" s="69"/>
      <c r="H1138" s="69"/>
      <c r="I1138" s="69"/>
      <c r="J1138" s="69"/>
      <c r="K1138" s="69"/>
      <c r="L1138" s="69"/>
      <c r="M1138" s="69"/>
      <c r="N1138" s="69"/>
      <c r="O1138" s="69"/>
      <c r="P1138" s="69"/>
      <c r="Q1138" s="69"/>
      <c r="R1138" s="69"/>
      <c r="S1138" s="69"/>
      <c r="T1138" s="69"/>
      <c r="U1138" s="69"/>
      <c r="V1138" s="69"/>
      <c r="W1138" s="69"/>
      <c r="X1138" s="69"/>
      <c r="Y1138" s="69"/>
      <c r="Z1138" s="69"/>
      <c r="AA1138" s="69"/>
      <c r="AB1138" s="69"/>
      <c r="AC1138" s="69"/>
    </row>
    <row r="1139" spans="4:29" x14ac:dyDescent="0.25">
      <c r="D1139" s="69"/>
      <c r="E1139" s="69"/>
      <c r="F1139" s="69"/>
      <c r="G1139" s="69"/>
      <c r="H1139" s="69"/>
      <c r="I1139" s="69"/>
      <c r="J1139" s="69"/>
      <c r="K1139" s="69"/>
      <c r="L1139" s="69"/>
      <c r="M1139" s="69"/>
      <c r="N1139" s="69"/>
      <c r="O1139" s="69"/>
      <c r="P1139" s="69"/>
      <c r="Q1139" s="69"/>
      <c r="R1139" s="69"/>
      <c r="S1139" s="69"/>
      <c r="T1139" s="69"/>
      <c r="U1139" s="69"/>
      <c r="V1139" s="69"/>
      <c r="W1139" s="69"/>
      <c r="X1139" s="69"/>
      <c r="Y1139" s="69"/>
      <c r="Z1139" s="69"/>
      <c r="AA1139" s="69"/>
      <c r="AB1139" s="69"/>
      <c r="AC1139" s="69"/>
    </row>
    <row r="1140" spans="4:29" x14ac:dyDescent="0.25">
      <c r="D1140" s="69"/>
      <c r="E1140" s="69"/>
      <c r="F1140" s="69"/>
      <c r="G1140" s="69"/>
      <c r="H1140" s="69"/>
      <c r="I1140" s="69"/>
      <c r="J1140" s="69"/>
      <c r="K1140" s="69"/>
      <c r="L1140" s="69"/>
      <c r="M1140" s="69"/>
      <c r="N1140" s="69"/>
      <c r="O1140" s="69"/>
      <c r="P1140" s="69"/>
      <c r="Q1140" s="69"/>
      <c r="R1140" s="69"/>
      <c r="S1140" s="69"/>
      <c r="T1140" s="69"/>
      <c r="U1140" s="69"/>
      <c r="V1140" s="69"/>
      <c r="W1140" s="69"/>
      <c r="X1140" s="69"/>
      <c r="Y1140" s="69"/>
      <c r="Z1140" s="69"/>
      <c r="AA1140" s="69"/>
      <c r="AB1140" s="69"/>
      <c r="AC1140" s="69"/>
    </row>
    <row r="1141" spans="4:29" x14ac:dyDescent="0.25">
      <c r="D1141" s="69"/>
      <c r="E1141" s="69"/>
      <c r="F1141" s="69"/>
      <c r="G1141" s="69"/>
      <c r="H1141" s="69"/>
      <c r="I1141" s="69"/>
      <c r="J1141" s="69"/>
      <c r="K1141" s="69"/>
      <c r="L1141" s="69"/>
      <c r="M1141" s="69"/>
      <c r="N1141" s="69"/>
      <c r="O1141" s="69"/>
      <c r="P1141" s="69"/>
      <c r="Q1141" s="69"/>
      <c r="R1141" s="69"/>
      <c r="S1141" s="69"/>
      <c r="T1141" s="69"/>
      <c r="U1141" s="69"/>
      <c r="V1141" s="69"/>
      <c r="W1141" s="69"/>
      <c r="X1141" s="69"/>
      <c r="Y1141" s="69"/>
      <c r="Z1141" s="69"/>
      <c r="AA1141" s="69"/>
      <c r="AB1141" s="69"/>
      <c r="AC1141" s="69"/>
    </row>
    <row r="1142" spans="4:29" x14ac:dyDescent="0.25">
      <c r="D1142" s="69"/>
      <c r="E1142" s="69"/>
      <c r="F1142" s="69"/>
      <c r="G1142" s="69"/>
      <c r="H1142" s="69"/>
      <c r="I1142" s="69"/>
      <c r="J1142" s="69"/>
      <c r="K1142" s="69"/>
      <c r="L1142" s="69"/>
      <c r="M1142" s="69"/>
      <c r="N1142" s="69"/>
      <c r="O1142" s="69"/>
      <c r="P1142" s="69"/>
      <c r="Q1142" s="69"/>
      <c r="R1142" s="69"/>
      <c r="S1142" s="69"/>
      <c r="T1142" s="69"/>
      <c r="U1142" s="69"/>
      <c r="V1142" s="69"/>
      <c r="W1142" s="69"/>
      <c r="X1142" s="69"/>
      <c r="Y1142" s="69"/>
      <c r="Z1142" s="69"/>
      <c r="AA1142" s="69"/>
      <c r="AB1142" s="69"/>
      <c r="AC1142" s="69"/>
    </row>
    <row r="1143" spans="4:29" x14ac:dyDescent="0.25">
      <c r="D1143" s="69"/>
      <c r="E1143" s="69"/>
      <c r="F1143" s="69"/>
      <c r="G1143" s="69"/>
      <c r="H1143" s="69"/>
      <c r="I1143" s="69"/>
      <c r="J1143" s="69"/>
      <c r="K1143" s="69"/>
      <c r="L1143" s="69"/>
      <c r="M1143" s="69"/>
      <c r="N1143" s="69"/>
      <c r="O1143" s="69"/>
      <c r="P1143" s="69"/>
      <c r="Q1143" s="69"/>
      <c r="R1143" s="69"/>
      <c r="S1143" s="69"/>
      <c r="T1143" s="69"/>
      <c r="U1143" s="69"/>
      <c r="V1143" s="69"/>
      <c r="W1143" s="69"/>
      <c r="X1143" s="69"/>
      <c r="Y1143" s="69"/>
      <c r="Z1143" s="69"/>
      <c r="AA1143" s="69"/>
      <c r="AB1143" s="69"/>
      <c r="AC1143" s="69"/>
    </row>
    <row r="1144" spans="4:29" x14ac:dyDescent="0.25">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row>
    <row r="1145" spans="4:29" x14ac:dyDescent="0.25">
      <c r="D1145" s="69"/>
      <c r="E1145" s="69"/>
      <c r="F1145" s="69"/>
      <c r="G1145" s="69"/>
      <c r="H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row>
    <row r="1146" spans="4:29" x14ac:dyDescent="0.25">
      <c r="D1146" s="69"/>
      <c r="E1146" s="69"/>
      <c r="F1146" s="69"/>
      <c r="G1146" s="69"/>
      <c r="H1146" s="69"/>
      <c r="I1146" s="69"/>
      <c r="J1146" s="69"/>
      <c r="K1146" s="69"/>
      <c r="L1146" s="69"/>
      <c r="M1146" s="69"/>
      <c r="N1146" s="69"/>
      <c r="O1146" s="69"/>
      <c r="P1146" s="69"/>
      <c r="Q1146" s="69"/>
      <c r="R1146" s="69"/>
      <c r="S1146" s="69"/>
      <c r="T1146" s="69"/>
      <c r="U1146" s="69"/>
      <c r="V1146" s="69"/>
      <c r="W1146" s="69"/>
      <c r="X1146" s="69"/>
      <c r="Y1146" s="69"/>
      <c r="Z1146" s="69"/>
      <c r="AA1146" s="69"/>
      <c r="AB1146" s="69"/>
      <c r="AC1146" s="69"/>
    </row>
    <row r="1147" spans="4:29" x14ac:dyDescent="0.25">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c r="AA1147" s="69"/>
      <c r="AB1147" s="69"/>
      <c r="AC1147" s="69"/>
    </row>
    <row r="1148" spans="4:29" x14ac:dyDescent="0.25">
      <c r="D1148" s="69"/>
      <c r="E1148" s="69"/>
      <c r="F1148" s="69"/>
      <c r="G1148" s="69"/>
      <c r="H1148" s="69"/>
      <c r="I1148" s="69"/>
      <c r="J1148" s="69"/>
      <c r="K1148" s="69"/>
      <c r="L1148" s="69"/>
      <c r="M1148" s="69"/>
      <c r="N1148" s="69"/>
      <c r="O1148" s="69"/>
      <c r="P1148" s="69"/>
      <c r="Q1148" s="69"/>
      <c r="R1148" s="69"/>
      <c r="S1148" s="69"/>
      <c r="T1148" s="69"/>
      <c r="U1148" s="69"/>
      <c r="V1148" s="69"/>
      <c r="W1148" s="69"/>
      <c r="X1148" s="69"/>
      <c r="Y1148" s="69"/>
      <c r="Z1148" s="69"/>
      <c r="AA1148" s="69"/>
      <c r="AB1148" s="69"/>
      <c r="AC1148" s="69"/>
    </row>
    <row r="1149" spans="4:29" x14ac:dyDescent="0.25">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row>
    <row r="1150" spans="4:29" x14ac:dyDescent="0.25">
      <c r="D1150" s="69"/>
      <c r="E1150" s="69"/>
      <c r="F1150" s="69"/>
      <c r="G1150" s="69"/>
      <c r="H1150" s="69"/>
      <c r="I1150" s="69"/>
      <c r="J1150" s="69"/>
      <c r="K1150" s="69"/>
      <c r="L1150" s="69"/>
      <c r="M1150" s="69"/>
      <c r="N1150" s="69"/>
      <c r="O1150" s="69"/>
      <c r="P1150" s="69"/>
      <c r="Q1150" s="69"/>
      <c r="R1150" s="69"/>
      <c r="S1150" s="69"/>
      <c r="T1150" s="69"/>
      <c r="U1150" s="69"/>
      <c r="V1150" s="69"/>
      <c r="W1150" s="69"/>
      <c r="X1150" s="69"/>
      <c r="Y1150" s="69"/>
      <c r="Z1150" s="69"/>
      <c r="AA1150" s="69"/>
      <c r="AB1150" s="69"/>
      <c r="AC1150" s="69"/>
    </row>
  </sheetData>
  <sheetProtection algorithmName="SHA-512" hashValue="2KEgFrhBLXt/ljl9+YWa4ERVZp05I/e9IBArRRyH+L04d0ec3nmUAKMVZB7Lp/Q9wDB1E4ApKRuabgjn/PoRXA==" saltValue="fcOsp0cw8JI9IOFQJQ1THw==" spinCount="100000" sheet="1" objects="1" scenarios="1"/>
  <mergeCells count="24">
    <mergeCell ref="A16:C17"/>
    <mergeCell ref="A18:C19"/>
    <mergeCell ref="A22:C23"/>
    <mergeCell ref="A52:C53"/>
    <mergeCell ref="A36:C37"/>
    <mergeCell ref="A38:C39"/>
    <mergeCell ref="A42:C42"/>
    <mergeCell ref="A50:C51"/>
    <mergeCell ref="P1:W1"/>
    <mergeCell ref="A30:C31"/>
    <mergeCell ref="A32:C33"/>
    <mergeCell ref="A34:C35"/>
    <mergeCell ref="A12:C13"/>
    <mergeCell ref="A14:C15"/>
    <mergeCell ref="A20:C21"/>
    <mergeCell ref="A28:C29"/>
    <mergeCell ref="A24:C25"/>
    <mergeCell ref="A26:C27"/>
    <mergeCell ref="A1:C1"/>
    <mergeCell ref="A2:C3"/>
    <mergeCell ref="A4:C5"/>
    <mergeCell ref="A6:C7"/>
    <mergeCell ref="A10:C11"/>
    <mergeCell ref="A8:C9"/>
  </mergeCells>
  <hyperlinks>
    <hyperlink ref="E4" r:id="rId1" xr:uid="{907886ED-C9A0-45C8-976D-DBF500F1E7D9}"/>
    <hyperlink ref="A4:C5" location="Landing!A1" display="Home" xr:uid="{F14014A6-303A-450C-8B1F-84ABD9A5E1AE}"/>
    <hyperlink ref="A14:C15" location="SpaceSA!A1" display="- Safety" xr:uid="{965C2383-9D4E-44BC-9FE2-4C94D2C2BCB5}"/>
    <hyperlink ref="A20:C21" location="SpaceCL!A1" display="- Cleaning" xr:uid="{3829FFC5-25F5-402E-BCCB-44B2C3E77D57}"/>
    <hyperlink ref="A34:C35" location="SpaceCD!A1" display="Your contact details" xr:uid="{721434FF-E9EC-40A8-9DDF-3104F41371D3}"/>
    <hyperlink ref="A36:C37" location="SpaceOS!A1" display="Order summary" xr:uid="{B073D9BE-DF8C-4789-96B1-A89542F10A5C}"/>
    <hyperlink ref="A38:C39" location="SpaceTC!A1" display="Terms and Conditions" xr:uid="{47C842A3-E1FB-4FB6-A52C-45313D3FDCF6}"/>
    <hyperlink ref="A26:C27" location="'SpaceCA (2)'!A1" display="- Catering - Lunch/Dinner" xr:uid="{72172BE5-DEF7-427A-B6E2-8AC8CD30414D}"/>
    <hyperlink ref="A28:C29" location="'SpaceCA (3)'!A1" display="- Catering - Alcohol" xr:uid="{29CC30F6-A326-411F-8C1C-CA1E314D4186}"/>
    <hyperlink ref="A30:C31" location="'SpaceCA (4)'!A1" display="- Catering - Hygiene" xr:uid="{6ABF462B-7E79-4103-AD27-FABA9A7CE69A}"/>
    <hyperlink ref="A6:C7" location="SpaceO!A1" display="Important information" xr:uid="{8A12C37B-0AC8-46FC-9F31-250F3455E3B9}"/>
    <hyperlink ref="A10:C11" location="SpaceEI!A1" display=" - Event IT" xr:uid="{0EBDF167-F27F-417C-BD38-8F57A452E6F4}"/>
    <hyperlink ref="A24:C25" location="SpaceCA!A1" display="- Catering - Breakfast" xr:uid="{045FD5FD-B7D6-4C9E-85B9-FD2D763816F6}"/>
    <hyperlink ref="A50" r:id="rId2" display="eventorders.nec@necgroup.co.uk" xr:uid="{01219C41-8F35-4605-9812-13E06A1B0D7F}"/>
    <hyperlink ref="A50:C51" r:id="rId3" display="Click here to speak to our team!" xr:uid="{3A2B65D3-A710-4CFA-B9C2-40E6B1DC966A}"/>
    <hyperlink ref="A8:C9" location="'SpaceFS (1)'!A1" display="Electrics" xr:uid="{614699AC-8A3E-49A8-9B2F-C70713CDC576}"/>
    <hyperlink ref="A12:C13" location="SpaceUT!A1" display="- Utilities" xr:uid="{58D220FF-EEC6-4626-8B76-18C74BD6FE8A}"/>
    <hyperlink ref="A32:C33" location="SpaceGR!A1" display="- Graphics &amp; Rigging" xr:uid="{45412994-DB65-4CF0-A313-0FC0E9639906}"/>
    <hyperlink ref="A18:C19" location="SpaceFL!A1" display="- Flooring" xr:uid="{6C9F49F5-CAC4-4B56-92A2-61EEDE619ED0}"/>
    <hyperlink ref="A16:C17" location="SpaceFC!A1" display="Floor Covering" xr:uid="{5B33BA67-1DF2-4EA1-8AC2-1EFAB9820D2F}"/>
    <hyperlink ref="A22:C23" location="SpacePP!A1" display="FIT Suggested Party Packages" xr:uid="{35C85DB9-B364-4156-9DE9-B7513E38A953}"/>
  </hyperlinks>
  <printOptions horizontalCentered="1"/>
  <pageMargins left="0.23622047244094491" right="0.23622047244094491" top="0.35433070866141736" bottom="0.35433070866141736" header="0.31496062992125984" footer="0.31496062992125984"/>
  <pageSetup paperSize="9" fitToHeight="0"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7E65-8691-4D5C-A3F4-02E00FF8E0E6}">
  <sheetPr codeName="Sheet17">
    <tabColor rgb="FF162A3A"/>
    <pageSetUpPr autoPageBreaks="0" fitToPage="1"/>
  </sheetPr>
  <dimension ref="A1:AH54"/>
  <sheetViews>
    <sheetView showGridLines="0" showRowColHeaders="0" workbookViewId="0">
      <selection activeCell="A8" sqref="A8:C9"/>
    </sheetView>
  </sheetViews>
  <sheetFormatPr defaultColWidth="8.85546875" defaultRowHeight="15" x14ac:dyDescent="0.25"/>
  <cols>
    <col min="1" max="3" width="10.5703125" style="74" customWidth="1"/>
    <col min="4" max="4" width="4.5703125" style="1" customWidth="1"/>
    <col min="5" max="26" width="9.5703125" style="1" customWidth="1"/>
    <col min="27" max="16384" width="8.85546875" style="1"/>
  </cols>
  <sheetData>
    <row r="1" spans="1:34" s="74" customFormat="1" ht="36" customHeight="1" x14ac:dyDescent="0.2">
      <c r="A1" s="860" t="s">
        <v>4</v>
      </c>
      <c r="B1" s="860"/>
      <c r="C1" s="860"/>
      <c r="E1" s="75" t="str">
        <f>Landing!A2</f>
        <v>NEC Fully Connected Order Form - FIT Show 2025</v>
      </c>
      <c r="K1" s="76"/>
      <c r="L1" s="68"/>
      <c r="M1" s="68"/>
      <c r="Q1" s="76"/>
      <c r="S1" s="113" t="s">
        <v>5</v>
      </c>
      <c r="U1" s="76"/>
    </row>
    <row r="2" spans="1:34" ht="15" customHeight="1" x14ac:dyDescent="0.25">
      <c r="A2" s="1146"/>
      <c r="B2" s="1146"/>
      <c r="C2" s="1146"/>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row>
    <row r="3" spans="1:34" ht="15" customHeight="1" x14ac:dyDescent="0.25">
      <c r="A3" s="1147"/>
      <c r="B3" s="1147"/>
      <c r="C3" s="1147"/>
      <c r="D3" s="69"/>
      <c r="E3" s="472"/>
      <c r="F3" s="472"/>
      <c r="G3" s="472"/>
      <c r="H3" s="472"/>
      <c r="I3" s="472"/>
      <c r="J3" s="472"/>
      <c r="K3" s="472"/>
      <c r="L3" s="472"/>
      <c r="M3" s="472"/>
      <c r="N3" s="472"/>
      <c r="O3" s="472"/>
      <c r="P3" s="472"/>
      <c r="Q3" s="472"/>
      <c r="R3" s="472"/>
      <c r="S3" s="472"/>
      <c r="T3" s="472"/>
      <c r="U3" s="472"/>
      <c r="V3" s="472"/>
      <c r="W3" s="472"/>
      <c r="X3" s="472"/>
      <c r="Y3" s="472"/>
      <c r="Z3" s="69"/>
      <c r="AA3" s="69"/>
      <c r="AB3" s="69"/>
      <c r="AC3" s="69"/>
      <c r="AD3" s="69"/>
      <c r="AE3" s="69"/>
      <c r="AF3" s="69"/>
      <c r="AG3" s="69"/>
      <c r="AH3" s="69"/>
    </row>
    <row r="4" spans="1:34" ht="15" customHeight="1" x14ac:dyDescent="0.25">
      <c r="A4" s="930" t="s">
        <v>6</v>
      </c>
      <c r="B4" s="931"/>
      <c r="C4" s="932"/>
      <c r="D4" s="69"/>
      <c r="E4" s="875" t="s">
        <v>7</v>
      </c>
      <c r="F4" s="875"/>
      <c r="G4" s="875"/>
      <c r="H4" s="875"/>
      <c r="I4" s="875"/>
      <c r="J4" s="473"/>
      <c r="K4" s="473"/>
      <c r="L4" s="473"/>
      <c r="M4" s="473"/>
      <c r="N4" s="473"/>
      <c r="O4" s="473"/>
      <c r="P4" s="473"/>
      <c r="Q4" s="473"/>
      <c r="R4" s="473"/>
      <c r="S4" s="473"/>
      <c r="T4" s="473"/>
      <c r="U4" s="473"/>
      <c r="V4" s="473"/>
      <c r="W4" s="473"/>
      <c r="X4" s="473"/>
      <c r="Y4" s="473"/>
      <c r="Z4" s="117"/>
      <c r="AA4" s="69"/>
      <c r="AB4" s="69"/>
      <c r="AC4" s="69"/>
      <c r="AD4" s="69"/>
      <c r="AE4" s="69"/>
      <c r="AF4" s="69"/>
      <c r="AG4" s="69"/>
      <c r="AH4" s="69"/>
    </row>
    <row r="5" spans="1:34" ht="15" customHeight="1" x14ac:dyDescent="0.25">
      <c r="A5" s="933"/>
      <c r="B5" s="934"/>
      <c r="C5" s="935"/>
      <c r="D5" s="69"/>
      <c r="E5" s="875"/>
      <c r="F5" s="875"/>
      <c r="G5" s="875"/>
      <c r="H5" s="875"/>
      <c r="I5" s="875"/>
      <c r="J5" s="474"/>
      <c r="K5" s="474"/>
      <c r="L5" s="474"/>
      <c r="M5" s="474"/>
      <c r="N5" s="474"/>
      <c r="O5" s="474"/>
      <c r="P5" s="474"/>
      <c r="Q5" s="474"/>
      <c r="R5" s="474"/>
      <c r="S5" s="474"/>
      <c r="T5" s="474"/>
      <c r="U5" s="474"/>
      <c r="V5" s="474"/>
      <c r="W5" s="474"/>
      <c r="X5" s="474"/>
      <c r="Y5" s="474"/>
      <c r="Z5" s="321"/>
      <c r="AA5" s="69"/>
      <c r="AB5" s="69"/>
      <c r="AC5" s="69"/>
      <c r="AD5" s="69"/>
      <c r="AE5" s="69"/>
      <c r="AF5" s="69"/>
      <c r="AG5" s="69"/>
      <c r="AH5" s="69"/>
    </row>
    <row r="6" spans="1:34" ht="15" customHeight="1" x14ac:dyDescent="0.25">
      <c r="A6" s="943" t="s">
        <v>8</v>
      </c>
      <c r="B6" s="944"/>
      <c r="C6" s="945"/>
      <c r="D6" s="69"/>
      <c r="E6" s="473"/>
      <c r="F6" s="474"/>
      <c r="G6" s="474"/>
      <c r="H6" s="474"/>
      <c r="I6" s="474"/>
      <c r="J6" s="474"/>
      <c r="K6" s="474"/>
      <c r="L6" s="474"/>
      <c r="M6" s="474"/>
      <c r="N6" s="474"/>
      <c r="O6" s="474"/>
      <c r="P6" s="474"/>
      <c r="Q6" s="474"/>
      <c r="R6" s="474"/>
      <c r="S6" s="474"/>
      <c r="T6" s="474"/>
      <c r="U6" s="474"/>
      <c r="V6" s="474"/>
      <c r="W6" s="474"/>
      <c r="X6" s="474"/>
      <c r="Y6" s="474"/>
      <c r="Z6" s="321"/>
      <c r="AA6" s="69"/>
      <c r="AB6" s="69"/>
      <c r="AC6" s="69"/>
      <c r="AD6" s="69"/>
      <c r="AE6" s="69"/>
      <c r="AF6" s="69"/>
      <c r="AG6" s="69"/>
      <c r="AH6" s="69"/>
    </row>
    <row r="7" spans="1:34" ht="15" customHeight="1" x14ac:dyDescent="0.25">
      <c r="A7" s="946"/>
      <c r="B7" s="947"/>
      <c r="C7" s="948"/>
      <c r="D7" s="69"/>
      <c r="E7" s="475" t="s">
        <v>9</v>
      </c>
      <c r="F7" s="474"/>
      <c r="G7" s="474"/>
      <c r="H7" s="474"/>
      <c r="I7" s="474"/>
      <c r="J7" s="474"/>
      <c r="K7" s="474"/>
      <c r="L7" s="474"/>
      <c r="M7" s="474"/>
      <c r="N7" s="474"/>
      <c r="O7" s="474"/>
      <c r="P7" s="474"/>
      <c r="Q7" s="474"/>
      <c r="R7" s="474"/>
      <c r="S7" s="474"/>
      <c r="T7" s="474"/>
      <c r="U7" s="474"/>
      <c r="V7" s="474"/>
      <c r="W7" s="474"/>
      <c r="X7" s="474"/>
      <c r="Y7" s="474"/>
      <c r="Z7" s="321"/>
      <c r="AA7" s="69"/>
      <c r="AB7" s="69"/>
      <c r="AC7" s="69"/>
      <c r="AD7" s="69"/>
      <c r="AE7" s="69"/>
      <c r="AF7" s="69"/>
      <c r="AG7" s="69"/>
      <c r="AH7" s="69"/>
    </row>
    <row r="8" spans="1:34" ht="15" customHeight="1" x14ac:dyDescent="0.25">
      <c r="A8" s="852" t="s">
        <v>840</v>
      </c>
      <c r="B8" s="853"/>
      <c r="C8" s="854"/>
      <c r="D8" s="69"/>
      <c r="E8" s="473"/>
      <c r="F8" s="322" t="s">
        <v>860</v>
      </c>
      <c r="G8" s="476"/>
      <c r="H8" s="476"/>
      <c r="I8" s="476"/>
      <c r="J8" s="476"/>
      <c r="K8" s="476"/>
      <c r="L8" s="476"/>
      <c r="M8" s="476"/>
      <c r="N8" s="476"/>
      <c r="O8" s="476"/>
      <c r="P8" s="476"/>
      <c r="Q8" s="476"/>
      <c r="R8" s="476"/>
      <c r="S8" s="476"/>
      <c r="T8" s="476"/>
      <c r="U8" s="476"/>
      <c r="V8" s="476"/>
      <c r="W8" s="476"/>
      <c r="X8" s="476"/>
      <c r="Y8" s="476"/>
      <c r="Z8" s="322"/>
      <c r="AA8" s="69"/>
      <c r="AB8" s="69"/>
      <c r="AC8" s="69"/>
      <c r="AD8" s="69"/>
      <c r="AE8" s="69"/>
      <c r="AF8" s="69"/>
      <c r="AG8" s="69"/>
      <c r="AH8" s="69"/>
    </row>
    <row r="9" spans="1:34" ht="15" customHeight="1" x14ac:dyDescent="0.25">
      <c r="A9" s="855"/>
      <c r="B9" s="856"/>
      <c r="C9" s="857"/>
      <c r="D9" s="69"/>
      <c r="E9" s="473"/>
      <c r="F9" s="476"/>
      <c r="G9" s="476"/>
      <c r="H9" s="476"/>
      <c r="I9" s="476"/>
      <c r="J9" s="476"/>
      <c r="K9" s="476"/>
      <c r="L9" s="476"/>
      <c r="M9" s="476"/>
      <c r="N9" s="476"/>
      <c r="O9" s="476"/>
      <c r="P9" s="476"/>
      <c r="Q9" s="476"/>
      <c r="R9" s="476"/>
      <c r="S9" s="476"/>
      <c r="T9" s="476"/>
      <c r="U9" s="476"/>
      <c r="V9" s="476"/>
      <c r="W9" s="476"/>
      <c r="X9" s="476"/>
      <c r="Y9" s="476"/>
      <c r="Z9" s="322"/>
      <c r="AA9" s="69"/>
      <c r="AB9" s="69"/>
      <c r="AC9" s="69"/>
      <c r="AD9" s="69"/>
      <c r="AE9" s="69"/>
      <c r="AF9" s="69"/>
      <c r="AG9" s="69"/>
      <c r="AH9" s="69"/>
    </row>
    <row r="10" spans="1:34" ht="15" customHeight="1" x14ac:dyDescent="0.25">
      <c r="A10" s="877" t="s">
        <v>863</v>
      </c>
      <c r="B10" s="878"/>
      <c r="C10" s="879"/>
      <c r="D10" s="69"/>
      <c r="E10" s="475" t="s">
        <v>10</v>
      </c>
      <c r="F10" s="474"/>
      <c r="G10" s="474"/>
      <c r="H10" s="474"/>
      <c r="I10" s="474"/>
      <c r="J10" s="474"/>
      <c r="K10" s="474"/>
      <c r="L10" s="474"/>
      <c r="M10" s="474"/>
      <c r="N10" s="474"/>
      <c r="O10" s="474"/>
      <c r="P10" s="474"/>
      <c r="Q10" s="474"/>
      <c r="R10" s="474"/>
      <c r="S10" s="474"/>
      <c r="T10" s="474"/>
      <c r="U10" s="474"/>
      <c r="V10" s="474"/>
      <c r="W10" s="474"/>
      <c r="X10" s="474"/>
      <c r="Y10" s="474"/>
      <c r="Z10" s="321"/>
      <c r="AA10" s="69"/>
      <c r="AB10" s="69"/>
      <c r="AC10" s="69"/>
      <c r="AD10" s="69"/>
      <c r="AE10" s="69"/>
      <c r="AF10" s="69"/>
      <c r="AG10" s="69"/>
      <c r="AH10" s="69"/>
    </row>
    <row r="11" spans="1:34" ht="15" customHeight="1" x14ac:dyDescent="0.25">
      <c r="A11" s="880"/>
      <c r="B11" s="881"/>
      <c r="C11" s="882"/>
      <c r="D11" s="69"/>
      <c r="E11" s="473"/>
      <c r="F11" s="322" t="s">
        <v>861</v>
      </c>
      <c r="G11" s="476"/>
      <c r="H11" s="476"/>
      <c r="I11" s="476"/>
      <c r="J11" s="476"/>
      <c r="K11" s="476"/>
      <c r="L11" s="476"/>
      <c r="M11" s="476"/>
      <c r="N11" s="476"/>
      <c r="O11" s="476"/>
      <c r="P11" s="476"/>
      <c r="Q11" s="476"/>
      <c r="R11" s="476"/>
      <c r="S11" s="476"/>
      <c r="T11" s="476"/>
      <c r="U11" s="476"/>
      <c r="V11" s="476"/>
      <c r="W11" s="476"/>
      <c r="X11" s="476"/>
      <c r="Y11" s="476"/>
      <c r="Z11" s="322"/>
      <c r="AA11" s="69"/>
      <c r="AB11" s="69"/>
      <c r="AC11" s="69"/>
      <c r="AD11" s="69"/>
      <c r="AE11" s="69"/>
      <c r="AF11" s="69"/>
      <c r="AG11" s="69"/>
      <c r="AH11" s="69"/>
    </row>
    <row r="12" spans="1:34" ht="15" customHeight="1" x14ac:dyDescent="0.25">
      <c r="A12" s="852" t="s">
        <v>828</v>
      </c>
      <c r="B12" s="853"/>
      <c r="C12" s="854"/>
      <c r="D12" s="69"/>
      <c r="E12" s="473"/>
      <c r="F12" s="476"/>
      <c r="G12" s="476"/>
      <c r="H12" s="476"/>
      <c r="I12" s="476"/>
      <c r="J12" s="476"/>
      <c r="K12" s="476"/>
      <c r="L12" s="476"/>
      <c r="M12" s="476"/>
      <c r="N12" s="476"/>
      <c r="O12" s="476"/>
      <c r="P12" s="476"/>
      <c r="Q12" s="476"/>
      <c r="R12" s="476"/>
      <c r="S12" s="476"/>
      <c r="T12" s="476"/>
      <c r="U12" s="476"/>
      <c r="V12" s="476"/>
      <c r="W12" s="476"/>
      <c r="X12" s="476"/>
      <c r="Y12" s="476"/>
      <c r="Z12" s="322"/>
      <c r="AA12" s="69"/>
      <c r="AB12" s="69"/>
      <c r="AC12" s="69"/>
      <c r="AD12" s="69"/>
      <c r="AE12" s="69"/>
      <c r="AF12" s="69"/>
      <c r="AG12" s="69"/>
      <c r="AH12" s="69"/>
    </row>
    <row r="13" spans="1:34" ht="15" customHeight="1" x14ac:dyDescent="0.25">
      <c r="A13" s="855"/>
      <c r="B13" s="856"/>
      <c r="C13" s="857"/>
      <c r="D13" s="69"/>
      <c r="E13" s="475" t="s">
        <v>11</v>
      </c>
      <c r="F13" s="474"/>
      <c r="G13" s="474"/>
      <c r="H13" s="474"/>
      <c r="I13" s="474"/>
      <c r="J13" s="474"/>
      <c r="K13" s="474"/>
      <c r="L13" s="474"/>
      <c r="M13" s="474"/>
      <c r="N13" s="474"/>
      <c r="O13" s="474"/>
      <c r="P13" s="474"/>
      <c r="Q13" s="474"/>
      <c r="R13" s="474"/>
      <c r="S13" s="474"/>
      <c r="T13" s="474"/>
      <c r="U13" s="474"/>
      <c r="V13" s="474"/>
      <c r="W13" s="474"/>
      <c r="X13" s="474"/>
      <c r="Y13" s="474"/>
      <c r="Z13" s="321"/>
      <c r="AA13" s="69"/>
      <c r="AB13" s="69"/>
      <c r="AC13" s="69"/>
      <c r="AD13" s="69"/>
      <c r="AE13" s="69"/>
      <c r="AF13" s="69"/>
      <c r="AG13" s="69"/>
      <c r="AH13" s="69"/>
    </row>
    <row r="14" spans="1:34" ht="15" customHeight="1" x14ac:dyDescent="0.25">
      <c r="A14" s="866" t="s">
        <v>855</v>
      </c>
      <c r="B14" s="867"/>
      <c r="C14" s="868"/>
      <c r="D14" s="69"/>
      <c r="E14" s="473"/>
      <c r="F14" s="322" t="s">
        <v>853</v>
      </c>
      <c r="G14" s="476"/>
      <c r="H14" s="476"/>
      <c r="I14" s="476"/>
      <c r="J14" s="476"/>
      <c r="K14" s="476"/>
      <c r="L14" s="476"/>
      <c r="M14" s="476"/>
      <c r="N14" s="476"/>
      <c r="O14" s="476"/>
      <c r="P14" s="476"/>
      <c r="Q14" s="476"/>
      <c r="R14" s="476"/>
      <c r="S14" s="476"/>
      <c r="T14" s="476"/>
      <c r="U14" s="476"/>
      <c r="V14" s="476"/>
      <c r="W14" s="476"/>
      <c r="X14" s="476"/>
      <c r="Y14" s="476"/>
      <c r="Z14" s="322"/>
      <c r="AA14" s="69"/>
      <c r="AB14" s="69"/>
      <c r="AC14" s="69"/>
      <c r="AD14" s="69"/>
      <c r="AE14" s="69"/>
      <c r="AF14" s="69"/>
      <c r="AG14" s="69"/>
      <c r="AH14" s="69"/>
    </row>
    <row r="15" spans="1:34" ht="15" customHeight="1" x14ac:dyDescent="0.25">
      <c r="A15" s="869"/>
      <c r="B15" s="870"/>
      <c r="C15" s="871"/>
      <c r="D15" s="69"/>
      <c r="E15" s="473"/>
      <c r="F15" s="476"/>
      <c r="G15" s="476"/>
      <c r="H15" s="476"/>
      <c r="I15" s="476"/>
      <c r="J15" s="476"/>
      <c r="K15" s="476"/>
      <c r="L15" s="476"/>
      <c r="M15" s="476"/>
      <c r="N15" s="476"/>
      <c r="O15" s="476"/>
      <c r="P15" s="476"/>
      <c r="Q15" s="476"/>
      <c r="R15" s="476"/>
      <c r="S15" s="476"/>
      <c r="T15" s="476"/>
      <c r="U15" s="476"/>
      <c r="V15" s="476"/>
      <c r="W15" s="476"/>
      <c r="X15" s="476"/>
      <c r="Y15" s="476"/>
      <c r="Z15" s="322"/>
      <c r="AA15" s="69"/>
      <c r="AB15" s="69"/>
      <c r="AC15" s="69"/>
      <c r="AD15" s="69"/>
      <c r="AE15" s="69"/>
      <c r="AF15" s="69"/>
      <c r="AG15" s="69"/>
      <c r="AH15" s="69"/>
    </row>
    <row r="16" spans="1:34" ht="15" customHeight="1" x14ac:dyDescent="0.25">
      <c r="A16" s="852" t="s">
        <v>665</v>
      </c>
      <c r="B16" s="853"/>
      <c r="C16" s="854"/>
      <c r="D16" s="69"/>
      <c r="E16" s="475" t="s">
        <v>13</v>
      </c>
      <c r="F16" s="474"/>
      <c r="G16" s="474"/>
      <c r="H16" s="474"/>
      <c r="I16" s="474"/>
      <c r="J16" s="474"/>
      <c r="K16" s="474"/>
      <c r="L16" s="474"/>
      <c r="M16" s="474"/>
      <c r="N16" s="474"/>
      <c r="O16" s="474"/>
      <c r="P16" s="474"/>
      <c r="Q16" s="474"/>
      <c r="R16" s="474"/>
      <c r="S16" s="474"/>
      <c r="T16" s="474"/>
      <c r="U16" s="474"/>
      <c r="V16" s="474"/>
      <c r="W16" s="474"/>
      <c r="X16" s="474"/>
      <c r="Y16" s="474"/>
      <c r="Z16" s="321"/>
      <c r="AA16" s="69"/>
      <c r="AB16" s="69"/>
      <c r="AC16" s="69"/>
      <c r="AD16" s="69"/>
      <c r="AE16" s="69"/>
      <c r="AF16" s="69"/>
      <c r="AG16" s="69"/>
      <c r="AH16" s="69"/>
    </row>
    <row r="17" spans="1:34" ht="15" customHeight="1" x14ac:dyDescent="0.25">
      <c r="A17" s="855"/>
      <c r="B17" s="856"/>
      <c r="C17" s="857"/>
      <c r="D17" s="69"/>
      <c r="E17" s="473"/>
      <c r="F17" s="476" t="s">
        <v>14</v>
      </c>
      <c r="G17" s="476"/>
      <c r="H17" s="476"/>
      <c r="I17" s="476"/>
      <c r="J17" s="476"/>
      <c r="K17" s="476"/>
      <c r="L17" s="476"/>
      <c r="M17" s="476"/>
      <c r="N17" s="476"/>
      <c r="O17" s="476"/>
      <c r="P17" s="476"/>
      <c r="Q17" s="476"/>
      <c r="R17" s="476"/>
      <c r="S17" s="476"/>
      <c r="T17" s="476"/>
      <c r="U17" s="476"/>
      <c r="V17" s="476"/>
      <c r="W17" s="476"/>
      <c r="X17" s="476"/>
      <c r="Y17" s="476"/>
      <c r="Z17" s="322"/>
      <c r="AA17" s="69"/>
      <c r="AB17" s="69"/>
      <c r="AC17" s="69"/>
      <c r="AD17" s="69"/>
      <c r="AE17" s="69"/>
      <c r="AF17" s="69"/>
      <c r="AG17" s="69"/>
      <c r="AH17" s="69"/>
    </row>
    <row r="18" spans="1:34" ht="15" customHeight="1" x14ac:dyDescent="0.25">
      <c r="A18" s="852" t="s">
        <v>865</v>
      </c>
      <c r="B18" s="853"/>
      <c r="C18" s="854"/>
      <c r="D18" s="69"/>
      <c r="E18" s="473"/>
      <c r="F18" s="476"/>
      <c r="G18" s="476"/>
      <c r="H18" s="476"/>
      <c r="I18" s="476"/>
      <c r="J18" s="476"/>
      <c r="K18" s="476"/>
      <c r="L18" s="476"/>
      <c r="M18" s="476"/>
      <c r="N18" s="476"/>
      <c r="O18" s="476"/>
      <c r="P18" s="476"/>
      <c r="Q18" s="476"/>
      <c r="R18" s="476"/>
      <c r="S18" s="476"/>
      <c r="T18" s="476"/>
      <c r="U18" s="476"/>
      <c r="V18" s="476"/>
      <c r="W18" s="476"/>
      <c r="X18" s="476"/>
      <c r="Y18" s="476"/>
      <c r="Z18" s="322"/>
      <c r="AA18" s="69"/>
      <c r="AB18" s="69"/>
      <c r="AC18" s="69"/>
      <c r="AD18" s="69"/>
      <c r="AE18" s="69"/>
      <c r="AF18" s="69"/>
      <c r="AG18" s="69"/>
      <c r="AH18" s="69"/>
    </row>
    <row r="19" spans="1:34" ht="15" customHeight="1" x14ac:dyDescent="0.25">
      <c r="A19" s="855"/>
      <c r="B19" s="856"/>
      <c r="C19" s="857"/>
      <c r="D19" s="69"/>
      <c r="E19" s="475" t="s">
        <v>16</v>
      </c>
      <c r="F19" s="474"/>
      <c r="G19" s="474"/>
      <c r="H19" s="474"/>
      <c r="I19" s="474"/>
      <c r="J19" s="474"/>
      <c r="K19" s="474"/>
      <c r="L19" s="474"/>
      <c r="M19" s="474"/>
      <c r="N19" s="474"/>
      <c r="O19" s="474"/>
      <c r="P19" s="474"/>
      <c r="Q19" s="474"/>
      <c r="R19" s="474"/>
      <c r="S19" s="474"/>
      <c r="T19" s="474"/>
      <c r="U19" s="474"/>
      <c r="V19" s="474"/>
      <c r="W19" s="474"/>
      <c r="X19" s="474"/>
      <c r="Y19" s="474"/>
      <c r="Z19" s="321"/>
      <c r="AA19" s="69"/>
      <c r="AB19" s="69"/>
      <c r="AC19" s="69"/>
      <c r="AD19" s="69"/>
      <c r="AE19" s="69"/>
      <c r="AF19" s="69"/>
      <c r="AG19" s="69"/>
      <c r="AH19" s="69"/>
    </row>
    <row r="20" spans="1:34" ht="15" customHeight="1" x14ac:dyDescent="0.25">
      <c r="A20" s="852" t="s">
        <v>633</v>
      </c>
      <c r="B20" s="853"/>
      <c r="C20" s="854"/>
      <c r="D20" s="69"/>
      <c r="E20" s="473"/>
      <c r="F20" s="876" t="s">
        <v>809</v>
      </c>
      <c r="G20" s="876"/>
      <c r="H20" s="876"/>
      <c r="I20" s="876"/>
      <c r="J20" s="876"/>
      <c r="K20" s="876"/>
      <c r="L20" s="876"/>
      <c r="M20" s="876"/>
      <c r="N20" s="876"/>
      <c r="O20" s="876"/>
      <c r="P20" s="876"/>
      <c r="Q20" s="876"/>
      <c r="R20" s="876"/>
      <c r="S20" s="876"/>
      <c r="T20" s="876"/>
      <c r="U20" s="876"/>
      <c r="V20" s="477"/>
      <c r="W20" s="477"/>
      <c r="X20" s="477"/>
      <c r="Y20" s="477"/>
      <c r="Z20" s="323"/>
      <c r="AA20" s="69"/>
      <c r="AB20" s="69"/>
      <c r="AC20" s="69"/>
      <c r="AD20" s="69"/>
      <c r="AE20" s="69"/>
      <c r="AF20" s="69"/>
      <c r="AG20" s="69"/>
      <c r="AH20" s="69"/>
    </row>
    <row r="21" spans="1:34" ht="15" customHeight="1" x14ac:dyDescent="0.25">
      <c r="A21" s="855"/>
      <c r="B21" s="856"/>
      <c r="C21" s="857"/>
      <c r="D21" s="69"/>
      <c r="E21" s="473"/>
      <c r="F21" s="876"/>
      <c r="G21" s="876"/>
      <c r="H21" s="876"/>
      <c r="I21" s="876"/>
      <c r="J21" s="876"/>
      <c r="K21" s="876"/>
      <c r="L21" s="876"/>
      <c r="M21" s="876"/>
      <c r="N21" s="876"/>
      <c r="O21" s="876"/>
      <c r="P21" s="876"/>
      <c r="Q21" s="876"/>
      <c r="R21" s="876"/>
      <c r="S21" s="876"/>
      <c r="T21" s="876"/>
      <c r="U21" s="876"/>
      <c r="V21" s="477"/>
      <c r="W21" s="477"/>
      <c r="X21" s="477"/>
      <c r="Y21" s="477"/>
      <c r="Z21" s="323"/>
      <c r="AA21" s="69"/>
      <c r="AB21" s="69"/>
      <c r="AC21" s="69"/>
      <c r="AD21" s="69"/>
      <c r="AE21" s="69"/>
      <c r="AF21" s="69"/>
      <c r="AG21" s="69"/>
      <c r="AH21" s="69"/>
    </row>
    <row r="22" spans="1:34" ht="15" customHeight="1" x14ac:dyDescent="0.25">
      <c r="A22" s="877" t="s">
        <v>901</v>
      </c>
      <c r="B22" s="878"/>
      <c r="C22" s="879"/>
      <c r="D22" s="69"/>
      <c r="E22" s="473"/>
      <c r="F22" s="876"/>
      <c r="G22" s="876"/>
      <c r="H22" s="876"/>
      <c r="I22" s="876"/>
      <c r="J22" s="876"/>
      <c r="K22" s="876"/>
      <c r="L22" s="876"/>
      <c r="M22" s="876"/>
      <c r="N22" s="876"/>
      <c r="O22" s="876"/>
      <c r="P22" s="876"/>
      <c r="Q22" s="876"/>
      <c r="R22" s="876"/>
      <c r="S22" s="876"/>
      <c r="T22" s="876"/>
      <c r="U22" s="876"/>
      <c r="V22" s="477"/>
      <c r="W22" s="477"/>
      <c r="X22" s="477"/>
      <c r="Y22" s="477"/>
      <c r="Z22" s="323"/>
      <c r="AA22" s="69"/>
      <c r="AB22" s="69"/>
      <c r="AC22" s="69"/>
      <c r="AD22" s="69"/>
      <c r="AE22" s="69"/>
      <c r="AF22" s="69"/>
      <c r="AG22" s="69"/>
      <c r="AH22" s="69"/>
    </row>
    <row r="23" spans="1:34" ht="15" customHeight="1" x14ac:dyDescent="0.25">
      <c r="A23" s="880"/>
      <c r="B23" s="881"/>
      <c r="C23" s="882"/>
      <c r="D23" s="69"/>
      <c r="E23" s="472"/>
      <c r="F23" s="876"/>
      <c r="G23" s="876"/>
      <c r="H23" s="876"/>
      <c r="I23" s="876"/>
      <c r="J23" s="876"/>
      <c r="K23" s="876"/>
      <c r="L23" s="876"/>
      <c r="M23" s="876"/>
      <c r="N23" s="876"/>
      <c r="O23" s="876"/>
      <c r="P23" s="876"/>
      <c r="Q23" s="876"/>
      <c r="R23" s="876"/>
      <c r="S23" s="876"/>
      <c r="T23" s="876"/>
      <c r="U23" s="876"/>
      <c r="V23" s="474"/>
      <c r="W23" s="474"/>
      <c r="X23" s="474"/>
      <c r="Y23" s="474"/>
      <c r="Z23" s="321"/>
      <c r="AA23" s="69"/>
      <c r="AB23" s="69"/>
      <c r="AC23" s="69"/>
      <c r="AD23" s="69"/>
      <c r="AE23" s="69"/>
      <c r="AF23" s="69"/>
      <c r="AG23" s="69"/>
      <c r="AH23" s="69"/>
    </row>
    <row r="24" spans="1:34" ht="15" customHeight="1" x14ac:dyDescent="0.25">
      <c r="A24" s="852" t="s">
        <v>666</v>
      </c>
      <c r="B24" s="853"/>
      <c r="C24" s="854"/>
      <c r="D24" s="69"/>
      <c r="E24" s="472"/>
      <c r="F24" s="876"/>
      <c r="G24" s="876"/>
      <c r="H24" s="876"/>
      <c r="I24" s="876"/>
      <c r="J24" s="876"/>
      <c r="K24" s="876"/>
      <c r="L24" s="876"/>
      <c r="M24" s="876"/>
      <c r="N24" s="876"/>
      <c r="O24" s="876"/>
      <c r="P24" s="876"/>
      <c r="Q24" s="876"/>
      <c r="R24" s="876"/>
      <c r="S24" s="876"/>
      <c r="T24" s="876"/>
      <c r="U24" s="876"/>
      <c r="V24" s="476"/>
      <c r="W24" s="476"/>
      <c r="X24" s="476"/>
      <c r="Y24" s="476"/>
      <c r="Z24" s="322"/>
      <c r="AA24" s="69"/>
      <c r="AB24" s="69"/>
      <c r="AC24" s="69"/>
      <c r="AD24" s="69"/>
      <c r="AE24" s="69"/>
      <c r="AF24" s="69"/>
      <c r="AG24" s="69"/>
      <c r="AH24" s="69"/>
    </row>
    <row r="25" spans="1:34" ht="15" customHeight="1" x14ac:dyDescent="0.25">
      <c r="A25" s="855"/>
      <c r="B25" s="856"/>
      <c r="C25" s="857"/>
      <c r="D25" s="69"/>
      <c r="E25" s="472"/>
      <c r="F25" s="476"/>
      <c r="G25" s="476"/>
      <c r="H25" s="476"/>
      <c r="I25" s="476"/>
      <c r="J25" s="476"/>
      <c r="K25" s="476"/>
      <c r="L25" s="476"/>
      <c r="M25" s="476"/>
      <c r="N25" s="476"/>
      <c r="O25" s="476"/>
      <c r="P25" s="476"/>
      <c r="Q25" s="476"/>
      <c r="R25" s="476"/>
      <c r="S25" s="476"/>
      <c r="T25" s="476"/>
      <c r="U25" s="476"/>
      <c r="V25" s="476"/>
      <c r="W25" s="476"/>
      <c r="X25" s="476"/>
      <c r="Y25" s="476"/>
      <c r="Z25" s="322"/>
      <c r="AA25" s="69"/>
      <c r="AB25" s="69"/>
      <c r="AC25" s="69"/>
      <c r="AD25" s="69"/>
      <c r="AE25" s="69"/>
      <c r="AF25" s="69"/>
      <c r="AG25" s="69"/>
      <c r="AH25" s="69"/>
    </row>
    <row r="26" spans="1:34" ht="15" customHeight="1" x14ac:dyDescent="0.25">
      <c r="A26" s="852" t="s">
        <v>667</v>
      </c>
      <c r="B26" s="853"/>
      <c r="C26" s="854"/>
      <c r="D26" s="69"/>
      <c r="E26" s="475" t="s">
        <v>18</v>
      </c>
      <c r="F26" s="472"/>
      <c r="G26" s="474"/>
      <c r="H26" s="474"/>
      <c r="I26" s="474"/>
      <c r="J26" s="474"/>
      <c r="K26" s="474"/>
      <c r="L26" s="474"/>
      <c r="M26" s="474"/>
      <c r="N26" s="474"/>
      <c r="O26" s="474"/>
      <c r="P26" s="474"/>
      <c r="Q26" s="474"/>
      <c r="R26" s="474"/>
      <c r="S26" s="474"/>
      <c r="T26" s="474"/>
      <c r="U26" s="474"/>
      <c r="V26" s="474"/>
      <c r="W26" s="474"/>
      <c r="X26" s="474"/>
      <c r="Y26" s="474"/>
      <c r="Z26" s="321"/>
      <c r="AA26" s="69"/>
      <c r="AB26" s="69"/>
      <c r="AC26" s="69"/>
      <c r="AD26" s="69"/>
      <c r="AE26" s="69"/>
      <c r="AF26" s="69"/>
      <c r="AG26" s="69"/>
      <c r="AH26" s="69"/>
    </row>
    <row r="27" spans="1:34" ht="15" customHeight="1" x14ac:dyDescent="0.25">
      <c r="A27" s="855"/>
      <c r="B27" s="856"/>
      <c r="C27" s="857"/>
      <c r="D27" s="69"/>
      <c r="E27" s="473"/>
      <c r="F27" s="476" t="s">
        <v>19</v>
      </c>
      <c r="G27" s="474"/>
      <c r="H27" s="474"/>
      <c r="I27" s="474"/>
      <c r="J27" s="474"/>
      <c r="K27" s="474"/>
      <c r="L27" s="474"/>
      <c r="M27" s="474"/>
      <c r="N27" s="474"/>
      <c r="O27" s="474"/>
      <c r="P27" s="474"/>
      <c r="Q27" s="474"/>
      <c r="R27" s="474"/>
      <c r="S27" s="474"/>
      <c r="T27" s="474"/>
      <c r="U27" s="474"/>
      <c r="V27" s="474"/>
      <c r="W27" s="474"/>
      <c r="X27" s="474"/>
      <c r="Y27" s="474"/>
      <c r="Z27" s="321"/>
      <c r="AA27" s="69"/>
      <c r="AB27" s="69"/>
      <c r="AC27" s="69"/>
      <c r="AD27" s="69"/>
      <c r="AE27" s="69"/>
      <c r="AF27" s="69"/>
      <c r="AG27" s="69"/>
      <c r="AH27" s="69"/>
    </row>
    <row r="28" spans="1:34" ht="15" customHeight="1" x14ac:dyDescent="0.25">
      <c r="A28" s="852" t="s">
        <v>668</v>
      </c>
      <c r="B28" s="853"/>
      <c r="C28" s="854"/>
      <c r="D28" s="69"/>
      <c r="E28" s="473"/>
      <c r="F28" s="473"/>
      <c r="G28" s="473"/>
      <c r="H28" s="473"/>
      <c r="I28" s="473"/>
      <c r="J28" s="473"/>
      <c r="K28" s="473"/>
      <c r="L28" s="473"/>
      <c r="M28" s="473"/>
      <c r="N28" s="473"/>
      <c r="O28" s="473"/>
      <c r="P28" s="473"/>
      <c r="Q28" s="473"/>
      <c r="R28" s="473"/>
      <c r="S28" s="473"/>
      <c r="T28" s="473"/>
      <c r="U28" s="473"/>
      <c r="V28" s="473"/>
      <c r="W28" s="473"/>
      <c r="X28" s="473"/>
      <c r="Y28" s="473"/>
      <c r="Z28" s="117"/>
      <c r="AA28" s="69"/>
      <c r="AB28" s="69"/>
      <c r="AC28" s="69"/>
      <c r="AD28" s="69"/>
      <c r="AE28" s="69"/>
      <c r="AF28" s="69"/>
      <c r="AG28" s="69"/>
      <c r="AH28" s="69"/>
    </row>
    <row r="29" spans="1:34" ht="15" customHeight="1" x14ac:dyDescent="0.25">
      <c r="A29" s="855"/>
      <c r="B29" s="856"/>
      <c r="C29" s="857"/>
      <c r="D29" s="69"/>
      <c r="E29" s="473"/>
      <c r="F29" s="478"/>
      <c r="G29" s="478"/>
      <c r="H29" s="478"/>
      <c r="I29" s="478"/>
      <c r="J29" s="478"/>
      <c r="K29" s="478"/>
      <c r="L29" s="478"/>
      <c r="M29" s="478"/>
      <c r="N29" s="478"/>
      <c r="O29" s="478"/>
      <c r="P29" s="478"/>
      <c r="Q29" s="478"/>
      <c r="R29" s="478"/>
      <c r="S29" s="478"/>
      <c r="T29" s="478"/>
      <c r="U29" s="478"/>
      <c r="V29" s="478"/>
      <c r="W29" s="478"/>
      <c r="X29" s="478"/>
      <c r="Y29" s="478"/>
      <c r="Z29" s="133"/>
      <c r="AA29" s="69"/>
      <c r="AB29" s="69"/>
      <c r="AC29" s="69"/>
      <c r="AD29" s="69"/>
      <c r="AE29" s="69"/>
      <c r="AF29" s="69"/>
      <c r="AG29" s="69"/>
      <c r="AH29" s="69"/>
    </row>
    <row r="30" spans="1:34" ht="15" customHeight="1" x14ac:dyDescent="0.25">
      <c r="A30" s="852" t="s">
        <v>669</v>
      </c>
      <c r="B30" s="853"/>
      <c r="C30" s="854"/>
      <c r="D30" s="69"/>
      <c r="E30" s="473" t="s">
        <v>20</v>
      </c>
      <c r="F30" s="474"/>
      <c r="G30" s="474"/>
      <c r="H30" s="474"/>
      <c r="I30" s="474"/>
      <c r="J30" s="474"/>
      <c r="K30" s="474"/>
      <c r="L30" s="474"/>
      <c r="M30" s="474"/>
      <c r="N30" s="474"/>
      <c r="O30" s="474"/>
      <c r="P30" s="474"/>
      <c r="Q30" s="474"/>
      <c r="R30" s="474"/>
      <c r="S30" s="474"/>
      <c r="T30" s="474"/>
      <c r="U30" s="474"/>
      <c r="V30" s="474"/>
      <c r="W30" s="474"/>
      <c r="X30" s="474"/>
      <c r="Y30" s="474"/>
      <c r="Z30" s="321"/>
      <c r="AA30" s="69"/>
      <c r="AB30" s="69"/>
      <c r="AC30" s="69"/>
      <c r="AD30" s="69"/>
      <c r="AE30" s="69"/>
      <c r="AF30" s="69"/>
      <c r="AG30" s="69"/>
      <c r="AH30" s="69"/>
    </row>
    <row r="31" spans="1:34" ht="15" customHeight="1" x14ac:dyDescent="0.25">
      <c r="A31" s="855"/>
      <c r="B31" s="856"/>
      <c r="C31" s="857"/>
      <c r="D31" s="69"/>
      <c r="E31" s="473"/>
      <c r="F31" s="478"/>
      <c r="G31" s="478"/>
      <c r="H31" s="478"/>
      <c r="I31" s="478"/>
      <c r="J31" s="478"/>
      <c r="K31" s="478"/>
      <c r="L31" s="478"/>
      <c r="M31" s="478"/>
      <c r="N31" s="478"/>
      <c r="O31" s="478"/>
      <c r="P31" s="478"/>
      <c r="Q31" s="478"/>
      <c r="R31" s="478"/>
      <c r="S31" s="478"/>
      <c r="T31" s="478"/>
      <c r="U31" s="478"/>
      <c r="V31" s="478"/>
      <c r="W31" s="478"/>
      <c r="X31" s="478"/>
      <c r="Y31" s="478"/>
      <c r="Z31" s="133"/>
      <c r="AA31" s="69"/>
      <c r="AB31" s="69"/>
      <c r="AC31" s="69"/>
      <c r="AD31" s="69"/>
      <c r="AE31" s="69"/>
      <c r="AF31" s="69"/>
      <c r="AG31" s="69"/>
      <c r="AH31" s="69"/>
    </row>
    <row r="32" spans="1:34" ht="15" customHeight="1" x14ac:dyDescent="0.25">
      <c r="A32" s="845" t="s">
        <v>862</v>
      </c>
      <c r="B32" s="846"/>
      <c r="C32" s="847"/>
      <c r="D32" s="69"/>
      <c r="E32" s="478" t="s">
        <v>21</v>
      </c>
      <c r="F32" s="473"/>
      <c r="G32" s="473"/>
      <c r="H32" s="473"/>
      <c r="I32" s="473"/>
      <c r="J32" s="473"/>
      <c r="K32" s="473"/>
      <c r="L32" s="473"/>
      <c r="M32" s="473"/>
      <c r="N32" s="473"/>
      <c r="O32" s="473"/>
      <c r="P32" s="473"/>
      <c r="Q32" s="473"/>
      <c r="R32" s="473"/>
      <c r="S32" s="473"/>
      <c r="T32" s="473"/>
      <c r="U32" s="473"/>
      <c r="V32" s="473"/>
      <c r="W32" s="473"/>
      <c r="X32" s="473"/>
      <c r="Y32" s="473"/>
      <c r="Z32" s="117"/>
      <c r="AA32" s="69"/>
      <c r="AB32" s="69"/>
      <c r="AC32" s="69"/>
      <c r="AD32" s="69"/>
      <c r="AE32" s="69"/>
      <c r="AF32" s="69"/>
      <c r="AG32" s="69"/>
      <c r="AH32" s="69"/>
    </row>
    <row r="33" spans="1:34" ht="15" customHeight="1" x14ac:dyDescent="0.25">
      <c r="A33" s="848"/>
      <c r="B33" s="849"/>
      <c r="C33" s="850"/>
      <c r="D33" s="69"/>
      <c r="E33" s="473"/>
      <c r="F33" s="472"/>
      <c r="G33" s="472"/>
      <c r="H33" s="472"/>
      <c r="I33" s="472"/>
      <c r="J33" s="472"/>
      <c r="K33" s="472"/>
      <c r="L33" s="472"/>
      <c r="M33" s="472"/>
      <c r="N33" s="472"/>
      <c r="O33" s="472"/>
      <c r="P33" s="472"/>
      <c r="Q33" s="472"/>
      <c r="R33" s="472"/>
      <c r="S33" s="472"/>
      <c r="T33" s="472"/>
      <c r="U33" s="472"/>
      <c r="V33" s="472"/>
      <c r="W33" s="472"/>
      <c r="X33" s="472"/>
      <c r="Y33" s="472"/>
      <c r="Z33" s="69"/>
      <c r="AA33" s="69"/>
      <c r="AB33" s="69"/>
      <c r="AC33" s="69"/>
      <c r="AD33" s="69"/>
      <c r="AE33" s="69"/>
      <c r="AF33" s="69"/>
      <c r="AG33" s="69"/>
      <c r="AH33" s="69"/>
    </row>
    <row r="34" spans="1:34" ht="15" customHeight="1" x14ac:dyDescent="0.25">
      <c r="A34" s="930" t="s">
        <v>12</v>
      </c>
      <c r="B34" s="931"/>
      <c r="C34" s="932"/>
      <c r="D34" s="69"/>
      <c r="E34" s="478" t="s">
        <v>23</v>
      </c>
      <c r="F34" s="472"/>
      <c r="G34" s="472"/>
      <c r="H34" s="472"/>
      <c r="I34" s="472"/>
      <c r="J34" s="472"/>
      <c r="K34" s="472"/>
      <c r="L34" s="472"/>
      <c r="M34" s="472"/>
      <c r="N34" s="472"/>
      <c r="O34" s="472"/>
      <c r="P34" s="472"/>
      <c r="Q34" s="472"/>
      <c r="R34" s="472"/>
      <c r="S34" s="472"/>
      <c r="T34" s="472"/>
      <c r="U34" s="472"/>
      <c r="V34" s="472"/>
      <c r="W34" s="472"/>
      <c r="X34" s="472"/>
      <c r="Y34" s="472"/>
      <c r="Z34" s="69"/>
      <c r="AA34" s="69"/>
      <c r="AB34" s="69"/>
      <c r="AC34" s="69"/>
      <c r="AD34" s="69"/>
      <c r="AE34" s="69"/>
      <c r="AF34" s="69"/>
      <c r="AG34" s="69"/>
      <c r="AH34" s="69"/>
    </row>
    <row r="35" spans="1:34" ht="15" customHeight="1" x14ac:dyDescent="0.25">
      <c r="A35" s="933"/>
      <c r="B35" s="934"/>
      <c r="C35" s="935"/>
      <c r="D35" s="69"/>
      <c r="E35" s="1148"/>
      <c r="F35" s="1149"/>
      <c r="G35" s="1149"/>
      <c r="H35" s="1149"/>
      <c r="I35" s="1149"/>
      <c r="J35" s="1149"/>
      <c r="K35" s="1149"/>
      <c r="L35" s="1149"/>
      <c r="M35" s="1149"/>
      <c r="N35" s="1149"/>
      <c r="O35" s="1149"/>
      <c r="P35" s="1149"/>
      <c r="Q35" s="1149"/>
      <c r="R35" s="1149"/>
      <c r="S35" s="1149"/>
      <c r="T35" s="1149"/>
      <c r="U35" s="1149"/>
      <c r="V35" s="1149"/>
      <c r="W35" s="1149"/>
      <c r="X35" s="1149"/>
      <c r="Y35" s="1149"/>
      <c r="Z35" s="69"/>
      <c r="AA35" s="69"/>
      <c r="AB35" s="69"/>
      <c r="AC35" s="69"/>
      <c r="AD35" s="69"/>
      <c r="AE35" s="69"/>
      <c r="AF35" s="69"/>
      <c r="AG35" s="69"/>
      <c r="AH35" s="69"/>
    </row>
    <row r="36" spans="1:34" ht="15" customHeight="1" x14ac:dyDescent="0.25">
      <c r="A36" s="930" t="s">
        <v>15</v>
      </c>
      <c r="B36" s="931"/>
      <c r="C36" s="932"/>
      <c r="D36" s="69"/>
      <c r="E36" s="1149"/>
      <c r="F36" s="1149"/>
      <c r="G36" s="1149"/>
      <c r="H36" s="1149"/>
      <c r="I36" s="1149"/>
      <c r="J36" s="1149"/>
      <c r="K36" s="1149"/>
      <c r="L36" s="1149"/>
      <c r="M36" s="1149"/>
      <c r="N36" s="1149"/>
      <c r="O36" s="1149"/>
      <c r="P36" s="1149"/>
      <c r="Q36" s="1149"/>
      <c r="R36" s="1149"/>
      <c r="S36" s="1149"/>
      <c r="T36" s="1149"/>
      <c r="U36" s="1149"/>
      <c r="V36" s="1149"/>
      <c r="W36" s="1149"/>
      <c r="X36" s="1149"/>
      <c r="Y36" s="1149"/>
      <c r="Z36" s="69"/>
      <c r="AA36" s="69"/>
      <c r="AB36" s="69"/>
      <c r="AC36" s="69"/>
      <c r="AD36" s="69"/>
      <c r="AE36" s="69"/>
      <c r="AF36" s="69"/>
      <c r="AG36" s="69"/>
      <c r="AH36" s="69"/>
    </row>
    <row r="37" spans="1:34" ht="15" customHeight="1" x14ac:dyDescent="0.25">
      <c r="A37" s="933"/>
      <c r="B37" s="934"/>
      <c r="C37" s="935"/>
      <c r="D37" s="69"/>
      <c r="E37" s="1149"/>
      <c r="F37" s="1149"/>
      <c r="G37" s="1149"/>
      <c r="H37" s="1149"/>
      <c r="I37" s="1149"/>
      <c r="J37" s="1149"/>
      <c r="K37" s="1149"/>
      <c r="L37" s="1149"/>
      <c r="M37" s="1149"/>
      <c r="N37" s="1149"/>
      <c r="O37" s="1149"/>
      <c r="P37" s="1149"/>
      <c r="Q37" s="1149"/>
      <c r="R37" s="1149"/>
      <c r="S37" s="1149"/>
      <c r="T37" s="1149"/>
      <c r="U37" s="1149"/>
      <c r="V37" s="1149"/>
      <c r="W37" s="1149"/>
      <c r="X37" s="1149"/>
      <c r="Y37" s="1149"/>
      <c r="Z37" s="69"/>
      <c r="AA37" s="69"/>
      <c r="AB37" s="69"/>
      <c r="AC37" s="69"/>
      <c r="AD37" s="69"/>
      <c r="AE37" s="69"/>
      <c r="AF37" s="69"/>
      <c r="AG37" s="69"/>
      <c r="AH37" s="69"/>
    </row>
    <row r="38" spans="1:34" ht="15" customHeight="1" x14ac:dyDescent="0.25">
      <c r="A38" s="930" t="s">
        <v>17</v>
      </c>
      <c r="B38" s="931"/>
      <c r="C38" s="932"/>
      <c r="D38" s="69"/>
      <c r="E38" s="1149"/>
      <c r="F38" s="1149"/>
      <c r="G38" s="1149"/>
      <c r="H38" s="1149"/>
      <c r="I38" s="1149"/>
      <c r="J38" s="1149"/>
      <c r="K38" s="1149"/>
      <c r="L38" s="1149"/>
      <c r="M38" s="1149"/>
      <c r="N38" s="1149"/>
      <c r="O38" s="1149"/>
      <c r="P38" s="1149"/>
      <c r="Q38" s="1149"/>
      <c r="R38" s="1149"/>
      <c r="S38" s="1149"/>
      <c r="T38" s="1149"/>
      <c r="U38" s="1149"/>
      <c r="V38" s="1149"/>
      <c r="W38" s="1149"/>
      <c r="X38" s="1149"/>
      <c r="Y38" s="1149"/>
      <c r="Z38" s="69"/>
      <c r="AA38" s="69"/>
      <c r="AB38" s="69"/>
      <c r="AC38" s="69"/>
      <c r="AD38" s="69"/>
      <c r="AE38" s="69"/>
      <c r="AF38" s="69"/>
      <c r="AG38" s="69"/>
      <c r="AH38" s="69"/>
    </row>
    <row r="39" spans="1:34" ht="15" customHeight="1" x14ac:dyDescent="0.25">
      <c r="A39" s="933"/>
      <c r="B39" s="934"/>
      <c r="C39" s="935"/>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row>
    <row r="40" spans="1:34" ht="15" customHeight="1" x14ac:dyDescent="0.25">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row>
    <row r="41" spans="1:34" ht="15" customHeight="1" x14ac:dyDescent="0.2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row>
    <row r="42" spans="1:34"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row>
    <row r="43" spans="1:34" ht="15" customHeight="1" x14ac:dyDescent="0.25">
      <c r="A43" s="73" t="s">
        <v>80</v>
      </c>
      <c r="B43" s="72"/>
      <c r="C43" s="72"/>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row>
    <row r="44" spans="1:34" ht="15" customHeight="1" x14ac:dyDescent="0.25">
      <c r="A44" s="73" t="s">
        <v>24</v>
      </c>
      <c r="B44" s="72"/>
      <c r="C44" s="72"/>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row>
    <row r="45" spans="1:34" ht="15" customHeight="1" x14ac:dyDescent="0.25">
      <c r="A45" s="73" t="s">
        <v>25</v>
      </c>
      <c r="B45" s="72"/>
      <c r="C45" s="72"/>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row>
    <row r="46" spans="1:34" ht="15" customHeight="1" x14ac:dyDescent="0.25">
      <c r="A46" s="73" t="s">
        <v>26</v>
      </c>
      <c r="B46" s="72"/>
      <c r="C46" s="72"/>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row>
    <row r="47" spans="1:34" ht="15" customHeight="1" x14ac:dyDescent="0.25">
      <c r="A47" s="73" t="s">
        <v>27</v>
      </c>
      <c r="B47" s="72"/>
      <c r="C47" s="72"/>
    </row>
    <row r="48" spans="1:34" ht="15" customHeight="1" x14ac:dyDescent="0.25">
      <c r="A48" s="73" t="s">
        <v>28</v>
      </c>
      <c r="B48" s="72"/>
      <c r="C48" s="72"/>
    </row>
    <row r="49" spans="1:3" ht="15" customHeight="1" x14ac:dyDescent="0.25">
      <c r="A49" s="79"/>
      <c r="B49" s="231"/>
      <c r="C49" s="231"/>
    </row>
    <row r="50" spans="1:3" ht="15" customHeight="1" x14ac:dyDescent="0.25">
      <c r="A50" s="859" t="s">
        <v>810</v>
      </c>
      <c r="B50" s="859"/>
      <c r="C50" s="859"/>
    </row>
    <row r="51" spans="1:3" x14ac:dyDescent="0.25">
      <c r="A51" s="859"/>
      <c r="B51" s="859"/>
      <c r="C51" s="859"/>
    </row>
    <row r="52" spans="1:3" ht="18" x14ac:dyDescent="0.25">
      <c r="A52" s="851" t="s">
        <v>29</v>
      </c>
      <c r="B52" s="851"/>
      <c r="C52" s="851"/>
    </row>
    <row r="53" spans="1:3" ht="18" x14ac:dyDescent="0.25">
      <c r="A53" s="851"/>
      <c r="B53" s="851"/>
      <c r="C53" s="851"/>
    </row>
    <row r="54" spans="1:3" x14ac:dyDescent="0.25">
      <c r="A54" s="71"/>
      <c r="C54" s="71"/>
    </row>
  </sheetData>
  <sheetProtection algorithmName="SHA-512" hashValue="CzEGM8+CNRDxV8JhZVY7d5CDm47UXij82tooKDty/BfLPYPy8V7uNRwUGdiDDVkUzAI88FbxtGuwjYIp7T+w7w==" saltValue="PRdl2+BuzRwN/wiBv424Wg==" spinCount="100000" sheet="1" objects="1" scenarios="1"/>
  <mergeCells count="26">
    <mergeCell ref="E4:I5"/>
    <mergeCell ref="F20:U24"/>
    <mergeCell ref="A42:C42"/>
    <mergeCell ref="A50:C51"/>
    <mergeCell ref="E35:Y38"/>
    <mergeCell ref="A10:C11"/>
    <mergeCell ref="A14:C15"/>
    <mergeCell ref="A18:C19"/>
    <mergeCell ref="A22:C23"/>
    <mergeCell ref="A20:C21"/>
    <mergeCell ref="A52:C53"/>
    <mergeCell ref="A1:C1"/>
    <mergeCell ref="A2:C3"/>
    <mergeCell ref="A4:C5"/>
    <mergeCell ref="A30:C31"/>
    <mergeCell ref="A32:C33"/>
    <mergeCell ref="A26:C27"/>
    <mergeCell ref="A28:C29"/>
    <mergeCell ref="A16:C17"/>
    <mergeCell ref="A24:C25"/>
    <mergeCell ref="A8:C9"/>
    <mergeCell ref="A34:C35"/>
    <mergeCell ref="A36:C37"/>
    <mergeCell ref="A38:C39"/>
    <mergeCell ref="A6:C7"/>
    <mergeCell ref="A12:C13"/>
  </mergeCells>
  <hyperlinks>
    <hyperlink ref="A4:C5" location="Landing!A1" display="Home" xr:uid="{39E86A64-EC71-45E1-B5D2-29D6CB8CE2D7}"/>
    <hyperlink ref="A12:C13" location="ShellEI!A1" display=" - Event IT" xr:uid="{F6A5E76E-DE6D-4FAA-9218-3C0B4242A558}"/>
    <hyperlink ref="A34:C35" location="ShellCD!A1" display="Your contact details" xr:uid="{06F60C26-DBD5-46A5-B3B4-004CEFFDFEAD}"/>
    <hyperlink ref="A36:C37" location="ShellOS!A1" display="Order summary" xr:uid="{CA6B4AFD-ED44-4AE2-A545-E00CCB213C6A}"/>
    <hyperlink ref="A16:C17" location="ShellSA!A1" display="- Safety" xr:uid="{9F3CB33E-A665-4CC8-91E9-7D7900FFAE59}"/>
    <hyperlink ref="A26:C27" location="'ShellCA (2)'!A1" display="- Catering - Lunch/Dinner" xr:uid="{8DDEBD2A-DFC8-448D-B810-530355E8EC94}"/>
    <hyperlink ref="A28:C29" location="'ShellCA (3)'!A1" display="- Catering - Alcohol" xr:uid="{CB063E60-95C2-47D4-AD3D-2D24E9BA6F6F}"/>
    <hyperlink ref="A30:C31" location="'ShellCA (4)'!A1" display="- Catering - Hygiene" xr:uid="{459FC083-4A98-42ED-B36D-7A1DB678187E}"/>
    <hyperlink ref="A24:C25" location="ShellCA!A1" display="- Catering - Breakfast" xr:uid="{9C5702B7-BAC1-44C0-8EF7-BEEB526A3AC6}"/>
    <hyperlink ref="A38:C39" location="ShellTC!A1" display="Terms and Conditions" xr:uid="{CA744987-5599-4257-BDD5-A5DF05A6B913}"/>
    <hyperlink ref="A8:C9" location="ShellFS!A1" display="Full Service" xr:uid="{BAFC66D2-6121-4E82-8823-25B47EAE3BA9}"/>
    <hyperlink ref="A6:C7" location="ShellIO!A1" display="Important information" xr:uid="{6FF5CEA9-185E-482D-8C9E-4267155B0BF7}"/>
    <hyperlink ref="A50" r:id="rId1" display="eventorders.nec@necgroup.co.uk" xr:uid="{87706314-8074-4DCA-B98C-E0A198EC4F8C}"/>
    <hyperlink ref="A50:C51" r:id="rId2" display="Click here to speak to our team!" xr:uid="{9E968A0D-4643-4689-8D79-C51153A89593}"/>
    <hyperlink ref="A14:C15" location="ShellUT!A1" display="Utilities - plumbing &amp; compressed air" xr:uid="{F2E2C593-52D9-4BC5-B3AD-BA6B877B42FE}"/>
    <hyperlink ref="A10:C11" location="'ShellFS (2)'!A1" display="Stand Fitting" xr:uid="{F3CA971E-614A-4356-8451-07DADA839849}"/>
    <hyperlink ref="A32:C33" location="ShellGR!A1" display="- Graphics &amp; Rigging" xr:uid="{D9A9B6A6-1935-4281-AE72-39C279D52F17}"/>
    <hyperlink ref="A18:C19" location="ShellFC!A1" display="Floor Covering" xr:uid="{1926F028-34FE-4A4F-900E-DE48C2067E03}"/>
    <hyperlink ref="A22:C23" location="ShellPP!A1" display="FIT Suggested Party Packages" xr:uid="{AED058FE-687B-404B-9FEE-CD457636FCA0}"/>
    <hyperlink ref="A20:C21" location="ShellCL!A1" display="Cleaning" xr:uid="{4BD1D74E-B173-4191-AA51-83EAE3199E49}"/>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0047-0FB5-4047-8914-FBEE4D9EF8EF}">
  <sheetPr codeName="Sheet2">
    <tabColor rgb="FF1E384E"/>
    <pageSetUpPr autoPageBreaks="0" fitToPage="1"/>
  </sheetPr>
  <dimension ref="A1:AA65"/>
  <sheetViews>
    <sheetView showGridLines="0" showRowColHeaders="0" zoomScaleNormal="100" workbookViewId="0">
      <selection sqref="A1:C1"/>
    </sheetView>
  </sheetViews>
  <sheetFormatPr defaultColWidth="8.85546875" defaultRowHeight="18" x14ac:dyDescent="0.25"/>
  <cols>
    <col min="1" max="3" width="10.5703125" style="80" customWidth="1"/>
    <col min="4" max="4" width="4.5703125" style="69" customWidth="1"/>
    <col min="5" max="26" width="9.5703125" style="69" customWidth="1"/>
    <col min="27" max="16384" width="8.85546875" style="69"/>
  </cols>
  <sheetData>
    <row r="1" spans="1:27" s="74" customFormat="1" ht="36" customHeight="1" x14ac:dyDescent="0.2">
      <c r="A1" s="860" t="s">
        <v>89</v>
      </c>
      <c r="B1" s="861"/>
      <c r="C1" s="861"/>
      <c r="E1" s="75" t="str">
        <f>Landing!A2</f>
        <v>NEC Fully Connected Order Form - FIT Show 2025</v>
      </c>
      <c r="K1" s="76"/>
      <c r="L1" s="67"/>
      <c r="M1" s="67"/>
      <c r="S1" s="113" t="s">
        <v>5</v>
      </c>
      <c r="U1" s="76"/>
    </row>
    <row r="2" spans="1:27" ht="15" customHeight="1" x14ac:dyDescent="0.2">
      <c r="A2" s="862"/>
      <c r="B2" s="862"/>
      <c r="C2" s="862"/>
      <c r="D2" s="472"/>
      <c r="E2" s="472"/>
      <c r="F2" s="472"/>
      <c r="G2" s="472"/>
      <c r="H2" s="472"/>
      <c r="I2" s="472"/>
      <c r="J2" s="472"/>
      <c r="K2" s="472"/>
      <c r="L2" s="472"/>
      <c r="M2" s="472"/>
      <c r="N2" s="472"/>
      <c r="O2" s="472"/>
      <c r="P2" s="472"/>
      <c r="Q2" s="472"/>
      <c r="R2" s="472"/>
      <c r="S2" s="472"/>
      <c r="T2" s="472"/>
      <c r="U2" s="472"/>
      <c r="V2" s="472"/>
      <c r="W2" s="472"/>
      <c r="X2" s="472"/>
      <c r="Y2" s="472"/>
      <c r="Z2" s="472"/>
      <c r="AA2" s="472"/>
    </row>
    <row r="3" spans="1:27" ht="15" customHeight="1" x14ac:dyDescent="0.2">
      <c r="A3" s="862"/>
      <c r="B3" s="862"/>
      <c r="C3" s="862"/>
      <c r="D3" s="472"/>
      <c r="E3" s="472"/>
      <c r="F3" s="472"/>
      <c r="G3" s="472"/>
      <c r="H3" s="472"/>
      <c r="I3" s="472"/>
      <c r="J3" s="472"/>
      <c r="K3" s="472"/>
      <c r="L3" s="472"/>
      <c r="M3" s="472"/>
      <c r="N3" s="472"/>
      <c r="O3" s="472"/>
      <c r="P3" s="472"/>
      <c r="Q3" s="472"/>
      <c r="R3" s="472"/>
      <c r="S3" s="472"/>
      <c r="T3" s="472"/>
      <c r="U3" s="472"/>
      <c r="V3" s="472"/>
      <c r="W3" s="472"/>
      <c r="X3" s="472"/>
      <c r="Y3" s="472"/>
      <c r="Z3" s="472"/>
      <c r="AA3" s="472"/>
    </row>
    <row r="4" spans="1:27" ht="15" customHeight="1" x14ac:dyDescent="0.2">
      <c r="A4" s="863" t="s">
        <v>6</v>
      </c>
      <c r="B4" s="864"/>
      <c r="C4" s="865"/>
      <c r="D4" s="472"/>
      <c r="E4" s="875" t="s">
        <v>7</v>
      </c>
      <c r="F4" s="875"/>
      <c r="G4" s="875"/>
      <c r="H4" s="875"/>
      <c r="I4" s="875"/>
      <c r="J4" s="473"/>
      <c r="K4" s="473"/>
      <c r="L4" s="473"/>
      <c r="M4" s="473"/>
      <c r="N4" s="473"/>
      <c r="O4" s="473"/>
      <c r="P4" s="473"/>
      <c r="Q4" s="473"/>
      <c r="R4" s="473"/>
      <c r="S4" s="473"/>
      <c r="T4" s="473"/>
      <c r="U4" s="473"/>
      <c r="V4" s="473"/>
      <c r="W4" s="473"/>
      <c r="X4" s="473"/>
      <c r="Y4" s="473"/>
      <c r="Z4" s="473"/>
      <c r="AA4" s="472"/>
    </row>
    <row r="5" spans="1:27" ht="15" customHeight="1" x14ac:dyDescent="0.2">
      <c r="A5" s="863"/>
      <c r="B5" s="864"/>
      <c r="C5" s="865"/>
      <c r="D5" s="472"/>
      <c r="E5" s="875"/>
      <c r="F5" s="875"/>
      <c r="G5" s="875"/>
      <c r="H5" s="875"/>
      <c r="I5" s="875"/>
      <c r="J5" s="474"/>
      <c r="K5" s="474"/>
      <c r="L5" s="474"/>
      <c r="M5" s="474"/>
      <c r="N5" s="474"/>
      <c r="O5" s="474"/>
      <c r="P5" s="474"/>
      <c r="Q5" s="474"/>
      <c r="R5" s="474"/>
      <c r="S5" s="474"/>
      <c r="T5" s="474"/>
      <c r="U5" s="474"/>
      <c r="V5" s="474"/>
      <c r="W5" s="474"/>
      <c r="X5" s="474"/>
      <c r="Y5" s="474"/>
      <c r="Z5" s="474"/>
      <c r="AA5" s="472"/>
    </row>
    <row r="6" spans="1:27" ht="15" customHeight="1" x14ac:dyDescent="0.2">
      <c r="A6" s="872" t="s">
        <v>8</v>
      </c>
      <c r="B6" s="873"/>
      <c r="C6" s="874"/>
      <c r="D6" s="472"/>
      <c r="E6" s="473"/>
      <c r="F6" s="474"/>
      <c r="G6" s="474"/>
      <c r="H6" s="474"/>
      <c r="I6" s="474"/>
      <c r="J6" s="474"/>
      <c r="K6" s="474"/>
      <c r="L6" s="474"/>
      <c r="M6" s="474"/>
      <c r="N6" s="474"/>
      <c r="O6" s="474"/>
      <c r="P6" s="474"/>
      <c r="Q6" s="474"/>
      <c r="R6" s="474"/>
      <c r="S6" s="474"/>
      <c r="T6" s="474"/>
      <c r="U6" s="474"/>
      <c r="V6" s="474"/>
      <c r="W6" s="474"/>
      <c r="X6" s="474"/>
      <c r="Y6" s="474"/>
      <c r="Z6" s="474"/>
      <c r="AA6" s="472"/>
    </row>
    <row r="7" spans="1:27" ht="15" customHeight="1" x14ac:dyDescent="0.2">
      <c r="A7" s="872"/>
      <c r="B7" s="873"/>
      <c r="C7" s="874"/>
      <c r="D7" s="472"/>
      <c r="E7" s="475" t="s">
        <v>9</v>
      </c>
      <c r="F7" s="474"/>
      <c r="G7" s="474"/>
      <c r="H7" s="474"/>
      <c r="I7" s="474"/>
      <c r="J7" s="474"/>
      <c r="K7" s="474"/>
      <c r="L7" s="474"/>
      <c r="M7" s="474"/>
      <c r="N7" s="474"/>
      <c r="O7" s="474"/>
      <c r="P7" s="474"/>
      <c r="Q7" s="474"/>
      <c r="R7" s="474"/>
      <c r="S7" s="474"/>
      <c r="T7" s="474"/>
      <c r="U7" s="474"/>
      <c r="V7" s="474"/>
      <c r="W7" s="474"/>
      <c r="X7" s="474"/>
      <c r="Y7" s="474"/>
      <c r="Z7" s="474"/>
      <c r="AA7" s="472"/>
    </row>
    <row r="8" spans="1:27" ht="15" customHeight="1" x14ac:dyDescent="0.2">
      <c r="A8" s="852" t="s">
        <v>840</v>
      </c>
      <c r="B8" s="853"/>
      <c r="C8" s="854"/>
      <c r="D8" s="472"/>
      <c r="E8" s="473"/>
      <c r="F8" s="322" t="s">
        <v>860</v>
      </c>
      <c r="G8" s="476"/>
      <c r="H8" s="476"/>
      <c r="I8" s="476"/>
      <c r="J8" s="476"/>
      <c r="K8" s="476"/>
      <c r="L8" s="476"/>
      <c r="M8" s="476"/>
      <c r="N8" s="476"/>
      <c r="O8" s="476"/>
      <c r="P8" s="476"/>
      <c r="Q8" s="476"/>
      <c r="R8" s="476"/>
      <c r="S8" s="476"/>
      <c r="T8" s="476"/>
      <c r="U8" s="476"/>
      <c r="V8" s="476"/>
      <c r="W8" s="476"/>
      <c r="X8" s="476"/>
      <c r="Y8" s="476"/>
      <c r="Z8" s="476"/>
      <c r="AA8" s="472"/>
    </row>
    <row r="9" spans="1:27" ht="15" customHeight="1" x14ac:dyDescent="0.2">
      <c r="A9" s="855"/>
      <c r="B9" s="856"/>
      <c r="C9" s="857"/>
      <c r="D9" s="472"/>
      <c r="E9" s="473"/>
      <c r="F9" s="476"/>
      <c r="G9" s="476"/>
      <c r="H9" s="476"/>
      <c r="I9" s="476"/>
      <c r="J9" s="476"/>
      <c r="K9" s="476"/>
      <c r="L9" s="476"/>
      <c r="M9" s="476"/>
      <c r="N9" s="476"/>
      <c r="O9" s="476"/>
      <c r="P9" s="476"/>
      <c r="Q9" s="476"/>
      <c r="R9" s="476"/>
      <c r="S9" s="476"/>
      <c r="T9" s="476"/>
      <c r="U9" s="476"/>
      <c r="V9" s="476"/>
      <c r="W9" s="476"/>
      <c r="X9" s="476"/>
      <c r="Y9" s="476"/>
      <c r="Z9" s="476"/>
      <c r="AA9" s="472"/>
    </row>
    <row r="10" spans="1:27" ht="15" customHeight="1" x14ac:dyDescent="0.2">
      <c r="A10" s="852" t="s">
        <v>828</v>
      </c>
      <c r="B10" s="853"/>
      <c r="C10" s="854"/>
      <c r="D10" s="472"/>
      <c r="E10" s="475" t="s">
        <v>10</v>
      </c>
      <c r="F10" s="474"/>
      <c r="G10" s="474"/>
      <c r="H10" s="474"/>
      <c r="I10" s="474"/>
      <c r="J10" s="474"/>
      <c r="K10" s="474"/>
      <c r="L10" s="474"/>
      <c r="M10" s="474"/>
      <c r="N10" s="474"/>
      <c r="O10" s="474"/>
      <c r="P10" s="474"/>
      <c r="Q10" s="474"/>
      <c r="R10" s="474"/>
      <c r="S10" s="474"/>
      <c r="T10" s="474"/>
      <c r="U10" s="474"/>
      <c r="V10" s="474"/>
      <c r="W10" s="474"/>
      <c r="X10" s="474"/>
      <c r="Y10" s="474"/>
      <c r="Z10" s="474"/>
      <c r="AA10" s="472"/>
    </row>
    <row r="11" spans="1:27" ht="15" customHeight="1" x14ac:dyDescent="0.2">
      <c r="A11" s="855"/>
      <c r="B11" s="856"/>
      <c r="C11" s="857"/>
      <c r="D11" s="472"/>
      <c r="E11" s="473"/>
      <c r="F11" s="322" t="s">
        <v>861</v>
      </c>
      <c r="G11" s="476"/>
      <c r="H11" s="476"/>
      <c r="I11" s="476"/>
      <c r="J11" s="476"/>
      <c r="K11" s="476"/>
      <c r="L11" s="476"/>
      <c r="M11" s="476"/>
      <c r="N11" s="476"/>
      <c r="O11" s="476"/>
      <c r="P11" s="476"/>
      <c r="Q11" s="476"/>
      <c r="R11" s="476"/>
      <c r="S11" s="476"/>
      <c r="T11" s="476"/>
      <c r="U11" s="476"/>
      <c r="V11" s="476"/>
      <c r="W11" s="476"/>
      <c r="X11" s="476"/>
      <c r="Y11" s="476"/>
      <c r="Z11" s="476"/>
      <c r="AA11" s="472"/>
    </row>
    <row r="12" spans="1:27" ht="15" customHeight="1" x14ac:dyDescent="0.2">
      <c r="A12" s="866" t="s">
        <v>855</v>
      </c>
      <c r="B12" s="867"/>
      <c r="C12" s="868"/>
      <c r="D12" s="472"/>
      <c r="E12" s="473"/>
      <c r="F12" s="476"/>
      <c r="G12" s="476"/>
      <c r="H12" s="476"/>
      <c r="I12" s="476"/>
      <c r="J12" s="476"/>
      <c r="K12" s="476"/>
      <c r="L12" s="476"/>
      <c r="M12" s="476"/>
      <c r="N12" s="476"/>
      <c r="O12" s="476"/>
      <c r="P12" s="476"/>
      <c r="Q12" s="476"/>
      <c r="R12" s="476"/>
      <c r="S12" s="476"/>
      <c r="T12" s="476"/>
      <c r="U12" s="476"/>
      <c r="V12" s="476"/>
      <c r="W12" s="476"/>
      <c r="X12" s="476"/>
      <c r="Y12" s="476"/>
      <c r="Z12" s="476"/>
      <c r="AA12" s="472"/>
    </row>
    <row r="13" spans="1:27" ht="15" customHeight="1" x14ac:dyDescent="0.2">
      <c r="A13" s="869"/>
      <c r="B13" s="870"/>
      <c r="C13" s="871"/>
      <c r="D13" s="472"/>
      <c r="E13" s="475" t="s">
        <v>11</v>
      </c>
      <c r="F13" s="474"/>
      <c r="G13" s="474"/>
      <c r="H13" s="474"/>
      <c r="I13" s="474"/>
      <c r="J13" s="474"/>
      <c r="K13" s="474"/>
      <c r="L13" s="474"/>
      <c r="M13" s="474"/>
      <c r="N13" s="474"/>
      <c r="O13" s="474"/>
      <c r="P13" s="474"/>
      <c r="Q13" s="474"/>
      <c r="R13" s="474"/>
      <c r="S13" s="474"/>
      <c r="T13" s="474"/>
      <c r="U13" s="474"/>
      <c r="V13" s="474"/>
      <c r="W13" s="474"/>
      <c r="X13" s="474"/>
      <c r="Y13" s="474"/>
      <c r="Z13" s="474"/>
      <c r="AA13" s="472"/>
    </row>
    <row r="14" spans="1:27" ht="15" customHeight="1" x14ac:dyDescent="0.2">
      <c r="A14" s="852" t="s">
        <v>665</v>
      </c>
      <c r="B14" s="853"/>
      <c r="C14" s="854"/>
      <c r="D14" s="472"/>
      <c r="E14" s="473"/>
      <c r="F14" s="322" t="s">
        <v>853</v>
      </c>
      <c r="G14" s="476"/>
      <c r="H14" s="476"/>
      <c r="I14" s="476"/>
      <c r="J14" s="476"/>
      <c r="K14" s="476"/>
      <c r="L14" s="476"/>
      <c r="M14" s="476"/>
      <c r="N14" s="476"/>
      <c r="O14" s="476"/>
      <c r="P14" s="476"/>
      <c r="Q14" s="476"/>
      <c r="R14" s="476"/>
      <c r="S14" s="476"/>
      <c r="T14" s="476"/>
      <c r="U14" s="476"/>
      <c r="V14" s="476"/>
      <c r="W14" s="476"/>
      <c r="X14" s="476"/>
      <c r="Y14" s="476"/>
      <c r="Z14" s="476"/>
      <c r="AA14" s="472"/>
    </row>
    <row r="15" spans="1:27" ht="15" customHeight="1" x14ac:dyDescent="0.2">
      <c r="A15" s="855"/>
      <c r="B15" s="856"/>
      <c r="C15" s="857"/>
      <c r="D15" s="472"/>
      <c r="E15" s="473"/>
      <c r="F15" s="476"/>
      <c r="G15" s="476"/>
      <c r="H15" s="476"/>
      <c r="I15" s="476"/>
      <c r="J15" s="476"/>
      <c r="K15" s="476"/>
      <c r="L15" s="476"/>
      <c r="M15" s="476"/>
      <c r="N15" s="476"/>
      <c r="O15" s="476"/>
      <c r="P15" s="476"/>
      <c r="Q15" s="476"/>
      <c r="R15" s="476"/>
      <c r="S15" s="476"/>
      <c r="T15" s="476"/>
      <c r="U15" s="476"/>
      <c r="V15" s="476"/>
      <c r="W15" s="476"/>
      <c r="X15" s="476"/>
      <c r="Y15" s="476"/>
      <c r="Z15" s="476"/>
      <c r="AA15" s="472"/>
    </row>
    <row r="16" spans="1:27" ht="15" customHeight="1" x14ac:dyDescent="0.2">
      <c r="A16" s="852" t="s">
        <v>865</v>
      </c>
      <c r="B16" s="853"/>
      <c r="C16" s="854"/>
      <c r="D16" s="472"/>
      <c r="E16" s="475" t="s">
        <v>13</v>
      </c>
      <c r="F16" s="474"/>
      <c r="G16" s="474"/>
      <c r="H16" s="474"/>
      <c r="I16" s="474"/>
      <c r="J16" s="474"/>
      <c r="K16" s="474"/>
      <c r="L16" s="474"/>
      <c r="M16" s="474"/>
      <c r="N16" s="474"/>
      <c r="O16" s="474"/>
      <c r="P16" s="474"/>
      <c r="Q16" s="474"/>
      <c r="R16" s="474"/>
      <c r="S16" s="474"/>
      <c r="T16" s="474"/>
      <c r="U16" s="474"/>
      <c r="V16" s="474"/>
      <c r="W16" s="474"/>
      <c r="X16" s="474"/>
      <c r="Y16" s="474"/>
      <c r="Z16" s="474"/>
      <c r="AA16" s="472"/>
    </row>
    <row r="17" spans="1:27" ht="15" customHeight="1" x14ac:dyDescent="0.2">
      <c r="A17" s="855"/>
      <c r="B17" s="856"/>
      <c r="C17" s="857"/>
      <c r="D17" s="472"/>
      <c r="E17" s="473"/>
      <c r="F17" s="476" t="s">
        <v>14</v>
      </c>
      <c r="G17" s="476"/>
      <c r="H17" s="476"/>
      <c r="I17" s="476"/>
      <c r="J17" s="476"/>
      <c r="K17" s="476"/>
      <c r="L17" s="476"/>
      <c r="M17" s="476"/>
      <c r="N17" s="476"/>
      <c r="O17" s="476"/>
      <c r="P17" s="476"/>
      <c r="Q17" s="476"/>
      <c r="R17" s="476"/>
      <c r="S17" s="476"/>
      <c r="T17" s="476"/>
      <c r="U17" s="476"/>
      <c r="V17" s="476"/>
      <c r="W17" s="476"/>
      <c r="X17" s="476"/>
      <c r="Y17" s="476"/>
      <c r="Z17" s="476"/>
      <c r="AA17" s="472"/>
    </row>
    <row r="18" spans="1:27" ht="15" customHeight="1" x14ac:dyDescent="0.2">
      <c r="A18" s="852" t="s">
        <v>146</v>
      </c>
      <c r="B18" s="853"/>
      <c r="C18" s="854"/>
      <c r="D18" s="472"/>
      <c r="E18" s="473"/>
      <c r="F18" s="476"/>
      <c r="G18" s="476"/>
      <c r="H18" s="476"/>
      <c r="I18" s="476"/>
      <c r="J18" s="476"/>
      <c r="K18" s="476"/>
      <c r="L18" s="476"/>
      <c r="M18" s="476"/>
      <c r="N18" s="476"/>
      <c r="O18" s="476"/>
      <c r="P18" s="476"/>
      <c r="Q18" s="476"/>
      <c r="R18" s="476"/>
      <c r="S18" s="476"/>
      <c r="T18" s="476"/>
      <c r="U18" s="476"/>
      <c r="V18" s="476"/>
      <c r="W18" s="476"/>
      <c r="X18" s="476"/>
      <c r="Y18" s="476"/>
      <c r="Z18" s="476"/>
      <c r="AA18" s="472"/>
    </row>
    <row r="19" spans="1:27" ht="15" customHeight="1" x14ac:dyDescent="0.2">
      <c r="A19" s="855"/>
      <c r="B19" s="856"/>
      <c r="C19" s="857"/>
      <c r="D19" s="472"/>
      <c r="E19" s="475" t="s">
        <v>16</v>
      </c>
      <c r="F19" s="474"/>
      <c r="G19" s="474"/>
      <c r="H19" s="474"/>
      <c r="I19" s="474"/>
      <c r="J19" s="474"/>
      <c r="K19" s="474"/>
      <c r="L19" s="474"/>
      <c r="M19" s="474"/>
      <c r="N19" s="474"/>
      <c r="O19" s="474"/>
      <c r="P19" s="474"/>
      <c r="Q19" s="474"/>
      <c r="R19" s="474"/>
      <c r="S19" s="474"/>
      <c r="T19" s="474"/>
      <c r="U19" s="474"/>
      <c r="V19" s="474"/>
      <c r="W19" s="474"/>
      <c r="X19" s="474"/>
      <c r="Y19" s="474"/>
      <c r="Z19" s="474"/>
      <c r="AA19" s="472"/>
    </row>
    <row r="20" spans="1:27" ht="15" customHeight="1" x14ac:dyDescent="0.2">
      <c r="A20" s="852" t="s">
        <v>633</v>
      </c>
      <c r="B20" s="853"/>
      <c r="C20" s="854"/>
      <c r="D20" s="472"/>
      <c r="E20" s="473"/>
      <c r="F20" s="876" t="s">
        <v>809</v>
      </c>
      <c r="G20" s="876"/>
      <c r="H20" s="876"/>
      <c r="I20" s="876"/>
      <c r="J20" s="876"/>
      <c r="K20" s="876"/>
      <c r="L20" s="876"/>
      <c r="M20" s="876"/>
      <c r="N20" s="876"/>
      <c r="O20" s="876"/>
      <c r="P20" s="876"/>
      <c r="Q20" s="876"/>
      <c r="R20" s="876"/>
      <c r="S20" s="876"/>
      <c r="T20" s="876"/>
      <c r="U20" s="876"/>
      <c r="V20" s="477"/>
      <c r="W20" s="477"/>
      <c r="X20" s="477"/>
      <c r="Y20" s="477"/>
      <c r="Z20" s="477"/>
      <c r="AA20" s="472"/>
    </row>
    <row r="21" spans="1:27" ht="15" customHeight="1" x14ac:dyDescent="0.2">
      <c r="A21" s="855"/>
      <c r="B21" s="856"/>
      <c r="C21" s="857"/>
      <c r="D21" s="472"/>
      <c r="E21" s="473"/>
      <c r="F21" s="876"/>
      <c r="G21" s="876"/>
      <c r="H21" s="876"/>
      <c r="I21" s="876"/>
      <c r="J21" s="876"/>
      <c r="K21" s="876"/>
      <c r="L21" s="876"/>
      <c r="M21" s="876"/>
      <c r="N21" s="876"/>
      <c r="O21" s="876"/>
      <c r="P21" s="876"/>
      <c r="Q21" s="876"/>
      <c r="R21" s="876"/>
      <c r="S21" s="876"/>
      <c r="T21" s="876"/>
      <c r="U21" s="876"/>
      <c r="V21" s="477"/>
      <c r="W21" s="477"/>
      <c r="X21" s="477"/>
      <c r="Y21" s="477"/>
      <c r="Z21" s="477"/>
      <c r="AA21" s="472"/>
    </row>
    <row r="22" spans="1:27" ht="15" customHeight="1" x14ac:dyDescent="0.2">
      <c r="A22" s="877" t="s">
        <v>901</v>
      </c>
      <c r="B22" s="878"/>
      <c r="C22" s="879"/>
      <c r="D22" s="472"/>
      <c r="E22" s="473"/>
      <c r="F22" s="876"/>
      <c r="G22" s="876"/>
      <c r="H22" s="876"/>
      <c r="I22" s="876"/>
      <c r="J22" s="876"/>
      <c r="K22" s="876"/>
      <c r="L22" s="876"/>
      <c r="M22" s="876"/>
      <c r="N22" s="876"/>
      <c r="O22" s="876"/>
      <c r="P22" s="876"/>
      <c r="Q22" s="876"/>
      <c r="R22" s="876"/>
      <c r="S22" s="876"/>
      <c r="T22" s="876"/>
      <c r="U22" s="876"/>
      <c r="V22" s="477"/>
      <c r="W22" s="477"/>
      <c r="X22" s="477"/>
      <c r="Y22" s="477"/>
      <c r="Z22" s="477"/>
      <c r="AA22" s="472"/>
    </row>
    <row r="23" spans="1:27" ht="15" customHeight="1" x14ac:dyDescent="0.2">
      <c r="A23" s="880"/>
      <c r="B23" s="881"/>
      <c r="C23" s="882"/>
      <c r="D23" s="472"/>
      <c r="E23" s="472"/>
      <c r="F23" s="876"/>
      <c r="G23" s="876"/>
      <c r="H23" s="876"/>
      <c r="I23" s="876"/>
      <c r="J23" s="876"/>
      <c r="K23" s="876"/>
      <c r="L23" s="876"/>
      <c r="M23" s="876"/>
      <c r="N23" s="876"/>
      <c r="O23" s="876"/>
      <c r="P23" s="876"/>
      <c r="Q23" s="876"/>
      <c r="R23" s="876"/>
      <c r="S23" s="876"/>
      <c r="T23" s="876"/>
      <c r="U23" s="876"/>
      <c r="V23" s="474"/>
      <c r="W23" s="474"/>
      <c r="X23" s="474"/>
      <c r="Y23" s="474"/>
      <c r="Z23" s="474"/>
      <c r="AA23" s="472"/>
    </row>
    <row r="24" spans="1:27" ht="15" customHeight="1" x14ac:dyDescent="0.2">
      <c r="A24" s="852" t="s">
        <v>666</v>
      </c>
      <c r="B24" s="853"/>
      <c r="C24" s="854"/>
      <c r="D24" s="472"/>
      <c r="E24" s="472"/>
      <c r="F24" s="876"/>
      <c r="G24" s="876"/>
      <c r="H24" s="876"/>
      <c r="I24" s="876"/>
      <c r="J24" s="876"/>
      <c r="K24" s="876"/>
      <c r="L24" s="876"/>
      <c r="M24" s="876"/>
      <c r="N24" s="876"/>
      <c r="O24" s="876"/>
      <c r="P24" s="876"/>
      <c r="Q24" s="876"/>
      <c r="R24" s="876"/>
      <c r="S24" s="876"/>
      <c r="T24" s="876"/>
      <c r="U24" s="876"/>
      <c r="V24" s="476"/>
      <c r="W24" s="476"/>
      <c r="X24" s="476"/>
      <c r="Y24" s="476"/>
      <c r="Z24" s="476"/>
      <c r="AA24" s="472"/>
    </row>
    <row r="25" spans="1:27" ht="15" customHeight="1" x14ac:dyDescent="0.2">
      <c r="A25" s="855"/>
      <c r="B25" s="856"/>
      <c r="C25" s="857"/>
      <c r="D25" s="472"/>
      <c r="E25" s="472"/>
      <c r="F25" s="476"/>
      <c r="G25" s="476"/>
      <c r="H25" s="476"/>
      <c r="I25" s="476"/>
      <c r="J25" s="476"/>
      <c r="K25" s="476"/>
      <c r="L25" s="476"/>
      <c r="M25" s="476"/>
      <c r="N25" s="476"/>
      <c r="O25" s="476"/>
      <c r="P25" s="476"/>
      <c r="Q25" s="476"/>
      <c r="R25" s="476"/>
      <c r="S25" s="476"/>
      <c r="T25" s="476"/>
      <c r="U25" s="476"/>
      <c r="V25" s="476"/>
      <c r="W25" s="476"/>
      <c r="X25" s="476"/>
      <c r="Y25" s="476"/>
      <c r="Z25" s="476"/>
      <c r="AA25" s="472"/>
    </row>
    <row r="26" spans="1:27" ht="15" customHeight="1" x14ac:dyDescent="0.2">
      <c r="A26" s="852" t="s">
        <v>667</v>
      </c>
      <c r="B26" s="853"/>
      <c r="C26" s="854"/>
      <c r="D26" s="472"/>
      <c r="E26" s="475" t="s">
        <v>18</v>
      </c>
      <c r="F26" s="472"/>
      <c r="G26" s="474"/>
      <c r="H26" s="474"/>
      <c r="I26" s="474"/>
      <c r="J26" s="474"/>
      <c r="K26" s="474"/>
      <c r="L26" s="474"/>
      <c r="M26" s="474"/>
      <c r="N26" s="474"/>
      <c r="O26" s="474"/>
      <c r="P26" s="474"/>
      <c r="Q26" s="474"/>
      <c r="R26" s="474"/>
      <c r="S26" s="474"/>
      <c r="T26" s="474"/>
      <c r="U26" s="474"/>
      <c r="V26" s="474"/>
      <c r="W26" s="474"/>
      <c r="X26" s="474"/>
      <c r="Y26" s="474"/>
      <c r="Z26" s="474"/>
      <c r="AA26" s="472"/>
    </row>
    <row r="27" spans="1:27" ht="15" customHeight="1" x14ac:dyDescent="0.2">
      <c r="A27" s="855"/>
      <c r="B27" s="856"/>
      <c r="C27" s="857"/>
      <c r="D27" s="472"/>
      <c r="E27" s="473"/>
      <c r="F27" s="476" t="s">
        <v>19</v>
      </c>
      <c r="G27" s="474"/>
      <c r="H27" s="474"/>
      <c r="I27" s="474"/>
      <c r="J27" s="474"/>
      <c r="K27" s="474"/>
      <c r="L27" s="474"/>
      <c r="M27" s="474"/>
      <c r="N27" s="474"/>
      <c r="O27" s="474"/>
      <c r="P27" s="474"/>
      <c r="Q27" s="474"/>
      <c r="R27" s="474"/>
      <c r="S27" s="474"/>
      <c r="T27" s="474"/>
      <c r="U27" s="474"/>
      <c r="V27" s="474"/>
      <c r="W27" s="474"/>
      <c r="X27" s="474"/>
      <c r="Y27" s="474"/>
      <c r="Z27" s="474"/>
      <c r="AA27" s="472"/>
    </row>
    <row r="28" spans="1:27" ht="15" customHeight="1" x14ac:dyDescent="0.2">
      <c r="A28" s="852" t="s">
        <v>668</v>
      </c>
      <c r="B28" s="853"/>
      <c r="C28" s="854"/>
      <c r="D28" s="472"/>
      <c r="E28" s="473"/>
      <c r="F28" s="473"/>
      <c r="G28" s="473"/>
      <c r="H28" s="473"/>
      <c r="I28" s="473"/>
      <c r="J28" s="473"/>
      <c r="K28" s="473"/>
      <c r="L28" s="473"/>
      <c r="M28" s="473"/>
      <c r="N28" s="473"/>
      <c r="O28" s="473"/>
      <c r="P28" s="473"/>
      <c r="Q28" s="473"/>
      <c r="R28" s="473"/>
      <c r="S28" s="473"/>
      <c r="T28" s="473"/>
      <c r="U28" s="473"/>
      <c r="V28" s="473"/>
      <c r="W28" s="473"/>
      <c r="X28" s="473"/>
      <c r="Y28" s="473"/>
      <c r="Z28" s="473"/>
      <c r="AA28" s="472"/>
    </row>
    <row r="29" spans="1:27" ht="15" customHeight="1" x14ac:dyDescent="0.2">
      <c r="A29" s="855"/>
      <c r="B29" s="856"/>
      <c r="C29" s="857"/>
      <c r="D29" s="472"/>
      <c r="E29" s="473"/>
      <c r="F29" s="478"/>
      <c r="G29" s="478"/>
      <c r="H29" s="478"/>
      <c r="I29" s="478"/>
      <c r="J29" s="478"/>
      <c r="K29" s="478"/>
      <c r="L29" s="478"/>
      <c r="M29" s="478"/>
      <c r="N29" s="478"/>
      <c r="O29" s="478"/>
      <c r="P29" s="478"/>
      <c r="Q29" s="478"/>
      <c r="R29" s="478"/>
      <c r="S29" s="478"/>
      <c r="T29" s="478"/>
      <c r="U29" s="478"/>
      <c r="V29" s="478"/>
      <c r="W29" s="478"/>
      <c r="X29" s="478"/>
      <c r="Y29" s="478"/>
      <c r="Z29" s="478"/>
      <c r="AA29" s="472"/>
    </row>
    <row r="30" spans="1:27" ht="15" customHeight="1" x14ac:dyDescent="0.2">
      <c r="A30" s="852" t="s">
        <v>669</v>
      </c>
      <c r="B30" s="853"/>
      <c r="C30" s="854"/>
      <c r="D30" s="472"/>
      <c r="E30" s="473" t="s">
        <v>20</v>
      </c>
      <c r="F30" s="474"/>
      <c r="G30" s="474"/>
      <c r="H30" s="474"/>
      <c r="I30" s="474"/>
      <c r="J30" s="474"/>
      <c r="K30" s="474"/>
      <c r="L30" s="474"/>
      <c r="M30" s="474"/>
      <c r="N30" s="474"/>
      <c r="O30" s="474"/>
      <c r="P30" s="474"/>
      <c r="Q30" s="474"/>
      <c r="R30" s="474"/>
      <c r="S30" s="474"/>
      <c r="T30" s="474"/>
      <c r="U30" s="474"/>
      <c r="V30" s="474"/>
      <c r="W30" s="474"/>
      <c r="X30" s="474"/>
      <c r="Y30" s="474"/>
      <c r="Z30" s="474"/>
      <c r="AA30" s="472"/>
    </row>
    <row r="31" spans="1:27" ht="15" customHeight="1" x14ac:dyDescent="0.2">
      <c r="A31" s="855"/>
      <c r="B31" s="856"/>
      <c r="C31" s="857"/>
      <c r="D31" s="472"/>
      <c r="E31" s="473"/>
      <c r="F31" s="478"/>
      <c r="G31" s="478"/>
      <c r="H31" s="478"/>
      <c r="I31" s="478"/>
      <c r="J31" s="478"/>
      <c r="K31" s="478"/>
      <c r="L31" s="478"/>
      <c r="M31" s="478"/>
      <c r="N31" s="478"/>
      <c r="O31" s="478"/>
      <c r="P31" s="478"/>
      <c r="Q31" s="478"/>
      <c r="R31" s="478"/>
      <c r="S31" s="478"/>
      <c r="T31" s="478"/>
      <c r="U31" s="478"/>
      <c r="V31" s="478"/>
      <c r="W31" s="478"/>
      <c r="X31" s="478"/>
      <c r="Y31" s="478"/>
      <c r="Z31" s="478"/>
      <c r="AA31" s="472"/>
    </row>
    <row r="32" spans="1:27" ht="15" customHeight="1" x14ac:dyDescent="0.2">
      <c r="A32" s="845" t="s">
        <v>862</v>
      </c>
      <c r="B32" s="846"/>
      <c r="C32" s="847"/>
      <c r="D32" s="472"/>
      <c r="E32" s="478" t="s">
        <v>21</v>
      </c>
      <c r="F32" s="473"/>
      <c r="G32" s="473"/>
      <c r="H32" s="473"/>
      <c r="I32" s="473"/>
      <c r="J32" s="473"/>
      <c r="K32" s="473"/>
      <c r="L32" s="473"/>
      <c r="M32" s="473"/>
      <c r="N32" s="473"/>
      <c r="O32" s="473"/>
      <c r="P32" s="473"/>
      <c r="Q32" s="473"/>
      <c r="R32" s="473"/>
      <c r="S32" s="473"/>
      <c r="T32" s="473"/>
      <c r="U32" s="473"/>
      <c r="V32" s="473"/>
      <c r="W32" s="473"/>
      <c r="X32" s="473"/>
      <c r="Y32" s="473"/>
      <c r="Z32" s="473"/>
      <c r="AA32" s="472"/>
    </row>
    <row r="33" spans="1:27" ht="15" customHeight="1" x14ac:dyDescent="0.2">
      <c r="A33" s="848"/>
      <c r="B33" s="849"/>
      <c r="C33" s="850"/>
      <c r="D33" s="472"/>
      <c r="E33" s="473"/>
      <c r="F33" s="472"/>
      <c r="G33" s="472"/>
      <c r="H33" s="472"/>
      <c r="I33" s="472"/>
      <c r="J33" s="472"/>
      <c r="K33" s="472"/>
      <c r="L33" s="472"/>
      <c r="M33" s="472"/>
      <c r="N33" s="472"/>
      <c r="O33" s="472"/>
      <c r="P33" s="472"/>
      <c r="Q33" s="472"/>
      <c r="R33" s="472"/>
      <c r="S33" s="472"/>
      <c r="T33" s="472"/>
      <c r="U33" s="472"/>
      <c r="V33" s="472"/>
      <c r="W33" s="472"/>
      <c r="X33" s="472"/>
      <c r="Y33" s="472"/>
      <c r="Z33" s="472"/>
      <c r="AA33" s="472"/>
    </row>
    <row r="34" spans="1:27" ht="15" customHeight="1" x14ac:dyDescent="0.2">
      <c r="A34" s="852" t="s">
        <v>12</v>
      </c>
      <c r="B34" s="853"/>
      <c r="C34" s="854"/>
      <c r="D34" s="472"/>
      <c r="E34" s="478" t="s">
        <v>23</v>
      </c>
      <c r="F34" s="472"/>
      <c r="G34" s="472"/>
      <c r="H34" s="472"/>
      <c r="I34" s="472"/>
      <c r="J34" s="472"/>
      <c r="K34" s="472"/>
      <c r="L34" s="472"/>
      <c r="M34" s="472"/>
      <c r="N34" s="472"/>
      <c r="O34" s="472"/>
      <c r="P34" s="472"/>
      <c r="Q34" s="472"/>
      <c r="R34" s="472"/>
      <c r="S34" s="472"/>
      <c r="T34" s="472"/>
      <c r="U34" s="472"/>
      <c r="V34" s="472"/>
      <c r="W34" s="472"/>
      <c r="X34" s="472"/>
      <c r="Y34" s="472"/>
      <c r="Z34" s="472"/>
      <c r="AA34" s="472"/>
    </row>
    <row r="35" spans="1:27" ht="15" customHeight="1" x14ac:dyDescent="0.2">
      <c r="A35" s="855"/>
      <c r="B35" s="856"/>
      <c r="C35" s="857"/>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row>
    <row r="36" spans="1:27" ht="15" customHeight="1" x14ac:dyDescent="0.2">
      <c r="A36" s="852" t="s">
        <v>15</v>
      </c>
      <c r="B36" s="853"/>
      <c r="C36" s="854"/>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row>
    <row r="37" spans="1:27" ht="15" customHeight="1" x14ac:dyDescent="0.2">
      <c r="A37" s="855"/>
      <c r="B37" s="856"/>
      <c r="C37" s="857"/>
      <c r="D37" s="472"/>
      <c r="E37" s="472"/>
      <c r="F37" s="472"/>
      <c r="G37" s="472"/>
      <c r="H37" s="472"/>
      <c r="I37" s="472"/>
      <c r="J37" s="472"/>
      <c r="K37" s="472"/>
      <c r="L37" s="472"/>
      <c r="M37" s="472"/>
      <c r="N37" s="472"/>
      <c r="O37" s="472"/>
      <c r="P37" s="472"/>
      <c r="Q37" s="472"/>
      <c r="R37" s="472"/>
      <c r="S37" s="472"/>
      <c r="T37" s="472"/>
      <c r="U37" s="472"/>
      <c r="V37" s="472"/>
      <c r="W37" s="472"/>
      <c r="X37" s="472"/>
      <c r="Y37" s="472"/>
      <c r="Z37" s="472"/>
      <c r="AA37" s="472"/>
    </row>
    <row r="38" spans="1:27" ht="15" customHeight="1" x14ac:dyDescent="0.2">
      <c r="A38" s="852" t="s">
        <v>17</v>
      </c>
      <c r="B38" s="853"/>
      <c r="C38" s="854"/>
      <c r="D38" s="472"/>
      <c r="E38" s="472"/>
      <c r="F38" s="472"/>
      <c r="G38" s="472"/>
      <c r="H38" s="472"/>
      <c r="I38" s="472"/>
      <c r="J38" s="472"/>
      <c r="K38" s="472"/>
      <c r="L38" s="472"/>
      <c r="M38" s="472"/>
      <c r="N38" s="472"/>
      <c r="O38" s="472"/>
      <c r="P38" s="472"/>
      <c r="Q38" s="472"/>
      <c r="R38" s="472"/>
      <c r="S38" s="472"/>
      <c r="T38" s="472"/>
      <c r="U38" s="472"/>
      <c r="V38" s="472"/>
      <c r="W38" s="472"/>
      <c r="X38" s="472"/>
      <c r="Y38" s="472"/>
      <c r="Z38" s="472"/>
      <c r="AA38" s="472"/>
    </row>
    <row r="39" spans="1:27" ht="15" customHeight="1" x14ac:dyDescent="0.2">
      <c r="A39" s="855"/>
      <c r="B39" s="856"/>
      <c r="C39" s="857"/>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row>
    <row r="40" spans="1:27" ht="15" customHeight="1" x14ac:dyDescent="0.2">
      <c r="A40" s="77"/>
      <c r="B40" s="77"/>
      <c r="C40" s="77"/>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row>
    <row r="41" spans="1:27" ht="15" customHeight="1" x14ac:dyDescent="0.25">
      <c r="A41" s="78"/>
      <c r="B41" s="78"/>
      <c r="C41" s="78"/>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row>
    <row r="42" spans="1:27" ht="15" customHeight="1" x14ac:dyDescent="0.2">
      <c r="A42" s="858" t="s">
        <v>22</v>
      </c>
      <c r="B42" s="858"/>
      <c r="C42" s="858"/>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row>
    <row r="43" spans="1:27" ht="15" customHeight="1" x14ac:dyDescent="0.2">
      <c r="A43" s="114" t="s">
        <v>80</v>
      </c>
      <c r="B43" s="72"/>
      <c r="C43" s="72"/>
    </row>
    <row r="44" spans="1:27" ht="15" customHeight="1" x14ac:dyDescent="0.2">
      <c r="A44" s="73" t="s">
        <v>24</v>
      </c>
      <c r="B44" s="72"/>
      <c r="C44" s="72"/>
    </row>
    <row r="45" spans="1:27" ht="15" customHeight="1" x14ac:dyDescent="0.2">
      <c r="A45" s="73" t="s">
        <v>25</v>
      </c>
      <c r="B45" s="72"/>
      <c r="C45" s="72"/>
    </row>
    <row r="46" spans="1:27" ht="15" customHeight="1" x14ac:dyDescent="0.2">
      <c r="A46" s="73" t="s">
        <v>26</v>
      </c>
      <c r="B46" s="72"/>
      <c r="C46" s="72"/>
    </row>
    <row r="47" spans="1:27" ht="15" customHeight="1" x14ac:dyDescent="0.2">
      <c r="A47" s="73" t="s">
        <v>27</v>
      </c>
      <c r="B47" s="72"/>
      <c r="C47" s="72"/>
    </row>
    <row r="48" spans="1:27" ht="15" customHeight="1" x14ac:dyDescent="0.2">
      <c r="A48" s="73" t="s">
        <v>28</v>
      </c>
      <c r="B48" s="72"/>
      <c r="C48" s="72"/>
    </row>
    <row r="49" spans="1:3" ht="15" customHeight="1" x14ac:dyDescent="0.25">
      <c r="A49" s="79"/>
      <c r="B49" s="72"/>
      <c r="C49" s="72"/>
    </row>
    <row r="50" spans="1:3" ht="15" customHeight="1" x14ac:dyDescent="0.2">
      <c r="A50" s="859" t="s">
        <v>810</v>
      </c>
      <c r="B50" s="859"/>
      <c r="C50" s="859"/>
    </row>
    <row r="51" spans="1:3" ht="15" customHeight="1" x14ac:dyDescent="0.2">
      <c r="A51" s="859"/>
      <c r="B51" s="859"/>
      <c r="C51" s="859"/>
    </row>
    <row r="52" spans="1:3" ht="15" customHeight="1" x14ac:dyDescent="0.2">
      <c r="A52" s="851" t="s">
        <v>29</v>
      </c>
      <c r="B52" s="851"/>
      <c r="C52" s="851"/>
    </row>
    <row r="53" spans="1:3" ht="15" customHeight="1" x14ac:dyDescent="0.2">
      <c r="A53" s="851"/>
      <c r="B53" s="851"/>
      <c r="C53" s="851"/>
    </row>
    <row r="54" spans="1:3" ht="15" customHeight="1" x14ac:dyDescent="0.25">
      <c r="A54" s="78"/>
      <c r="B54" s="78"/>
      <c r="C54" s="78"/>
    </row>
    <row r="55" spans="1:3" ht="15" customHeight="1" x14ac:dyDescent="0.25">
      <c r="A55" s="78"/>
      <c r="B55" s="78"/>
      <c r="C55" s="78"/>
    </row>
    <row r="56" spans="1:3" ht="15" customHeight="1" x14ac:dyDescent="0.25">
      <c r="A56" s="78"/>
      <c r="B56" s="78"/>
      <c r="C56" s="78"/>
    </row>
    <row r="57" spans="1:3" ht="15" customHeight="1" x14ac:dyDescent="0.25">
      <c r="A57" s="78"/>
      <c r="B57" s="78"/>
      <c r="C57" s="78"/>
    </row>
    <row r="58" spans="1:3" ht="15" customHeight="1" x14ac:dyDescent="0.25"/>
    <row r="59" spans="1:3" ht="15" customHeight="1" x14ac:dyDescent="0.25"/>
    <row r="60" spans="1:3" ht="15" customHeight="1" x14ac:dyDescent="0.25"/>
    <row r="61" spans="1:3" ht="15" customHeight="1" x14ac:dyDescent="0.25"/>
    <row r="62" spans="1:3" ht="15" customHeight="1" x14ac:dyDescent="0.25"/>
    <row r="63" spans="1:3" ht="15" customHeight="1" x14ac:dyDescent="0.25"/>
    <row r="64" spans="1:3" ht="15" customHeight="1" x14ac:dyDescent="0.25"/>
    <row r="65" ht="15" customHeight="1" x14ac:dyDescent="0.25"/>
  </sheetData>
  <sheetProtection algorithmName="SHA-512" hashValue="jUNsBb/x69Me5fT7ntS6fWClNY2jIgobMFFEm6/2U1V8aauS13/r60imwPR81F+4YLlFut/WYUWeiKnGOIuBfg==" saltValue="nIoan/Sm89it9ZDsAGhy5Q==" spinCount="100000" sheet="1" objects="1" scenarios="1"/>
  <mergeCells count="25">
    <mergeCell ref="A30:C31"/>
    <mergeCell ref="A24:C25"/>
    <mergeCell ref="A26:C27"/>
    <mergeCell ref="E4:I5"/>
    <mergeCell ref="F20:U24"/>
    <mergeCell ref="A28:C29"/>
    <mergeCell ref="A8:C9"/>
    <mergeCell ref="A22:C23"/>
    <mergeCell ref="A1:C1"/>
    <mergeCell ref="A2:C3"/>
    <mergeCell ref="A4:C5"/>
    <mergeCell ref="A18:C19"/>
    <mergeCell ref="A20:C21"/>
    <mergeCell ref="A12:C13"/>
    <mergeCell ref="A14:C15"/>
    <mergeCell ref="A6:C7"/>
    <mergeCell ref="A10:C11"/>
    <mergeCell ref="A16:C17"/>
    <mergeCell ref="A32:C33"/>
    <mergeCell ref="A52:C53"/>
    <mergeCell ref="A34:C35"/>
    <mergeCell ref="A36:C37"/>
    <mergeCell ref="A38:C39"/>
    <mergeCell ref="A42:C42"/>
    <mergeCell ref="A50:C51"/>
  </mergeCells>
  <hyperlinks>
    <hyperlink ref="A4:C5" location="Landing!A1" display="Home" xr:uid="{63A17877-3667-4D0F-9384-C73FB71C0D9C}"/>
    <hyperlink ref="A12:C13" location="SpaceUT!A1" display="- Utilities" xr:uid="{A8A0A810-5594-4861-85C4-3D81BFDC0D38}"/>
    <hyperlink ref="A14:C15" location="SpaceSA!A1" display="- Safety" xr:uid="{234AB703-7838-4BC5-B810-04190FEA7758}"/>
    <hyperlink ref="A18:C19" location="SpaceFL!A1" display="- Flooring" xr:uid="{6D38322E-9784-4C80-8B47-3703D326A818}"/>
    <hyperlink ref="A20:C21" location="SpaceCL!A1" display="- Cleaning" xr:uid="{2B206C73-FBAB-4F01-AC3A-F3C6B1CC6608}"/>
    <hyperlink ref="A32:C33" location="SpaceGR!A1" display="- Graphics &amp; Rigging" xr:uid="{73E3C8B6-4379-40E9-A507-9932543385BA}"/>
    <hyperlink ref="A34:C35" location="SpaceCD!A1" display="Your contact details" xr:uid="{CA37976F-CA66-4ADE-A293-705ABBFB0E6D}"/>
    <hyperlink ref="A36:C37" location="SpaceOS!A1" display="Order summary" xr:uid="{E2B913B0-3344-415D-93B3-2FA9279B6B9C}"/>
    <hyperlink ref="A38:C39" location="SpaceTC!A1" display="Terms and Conditions" xr:uid="{CAE2A28A-DE47-4E2E-ACC1-5BEB4664F7FC}"/>
    <hyperlink ref="A26:C27" location="'SpaceCA (2)'!A1" display="- Catering - Lunch/Dinner" xr:uid="{A91F81A0-9A36-4244-9C8A-FF520E49D2C0}"/>
    <hyperlink ref="A28:C29" location="'SpaceCA (3)'!A1" display="- Catering - Alcohol" xr:uid="{2989C66D-22E6-4091-931D-881EF1CCCDC8}"/>
    <hyperlink ref="A30:C31" location="'SpaceCA (4)'!A1" display="- Catering - Hygiene" xr:uid="{5E6E2AFC-AB7A-4380-945F-F5740E05EE4A}"/>
    <hyperlink ref="A6:C7" location="SpaceO!A1" display="Important information" xr:uid="{7DCFA90F-AFF0-4603-A214-6E8BD5173B35}"/>
    <hyperlink ref="A10:C11" location="SpaceEI!A1" display=" - Event IT" xr:uid="{318CD133-A00C-4989-95FA-9D6DADE9FE05}"/>
    <hyperlink ref="A24:C25" location="SpaceCA!A1" display="- Catering - Breakfast" xr:uid="{9E669915-5EF7-4175-84CC-54DD3F8C7394}"/>
    <hyperlink ref="A50" r:id="rId1" display="eventorders.nec@necgroup.co.uk" xr:uid="{6DDF844A-7918-4D80-A6D2-7441890392DB}"/>
    <hyperlink ref="A50:C51" r:id="rId2" display="Click here to speak to our team!" xr:uid="{7300DA6A-CAA1-48FB-997F-3CFC4EA94EA4}"/>
    <hyperlink ref="A8:C9" location="'SpaceFS (1)'!A1" display="Electrics" xr:uid="{0CEB8A72-282A-424E-8E77-1AEBF27316FA}"/>
    <hyperlink ref="A16:C17" location="SpaceFC!A1" display="Floor Covering" xr:uid="{6ED5C238-EA78-45D2-A164-1456C4E82BA0}"/>
    <hyperlink ref="A22:C23" location="SpacePP!A1" display="FIT Suggested Party Packages" xr:uid="{026AA0E3-5253-4A93-B85E-1D8927AC85C7}"/>
  </hyperlinks>
  <printOptions horizontalCentered="1" verticalCentered="1"/>
  <pageMargins left="0.23622047244094491" right="0.23622047244094491" top="0.35433070866141736" bottom="0.35433070866141736" header="0.31496062992125984" footer="0.31496062992125984"/>
  <pageSetup paperSize="9" scale="82"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F1781-0523-4B0C-896C-D20C547442AD}">
  <sheetPr codeName="Sheet18">
    <tabColor rgb="FF1E384E"/>
    <pageSetUpPr autoPageBreaks="0" fitToPage="1"/>
  </sheetPr>
  <dimension ref="A1:AY401"/>
  <sheetViews>
    <sheetView showGridLines="0" showRowColHeaders="0" workbookViewId="0">
      <selection activeCell="A10" sqref="A10:C11"/>
    </sheetView>
  </sheetViews>
  <sheetFormatPr defaultColWidth="8.85546875" defaultRowHeight="15" x14ac:dyDescent="0.25"/>
  <cols>
    <col min="1" max="3" width="10.5703125" style="74" customWidth="1"/>
    <col min="4" max="4" width="4.5703125" style="1" customWidth="1"/>
    <col min="5" max="7" width="9.5703125" style="1" customWidth="1"/>
    <col min="8" max="8" width="5.7109375" style="1" customWidth="1"/>
    <col min="9" max="11" width="9.5703125" style="1" customWidth="1"/>
    <col min="12" max="12" width="11" style="1" customWidth="1"/>
    <col min="13" max="14" width="9.5703125" style="1" customWidth="1"/>
    <col min="15" max="16" width="1.7109375" style="1" customWidth="1"/>
    <col min="17" max="17" width="9.5703125" style="55" customWidth="1"/>
    <col min="18" max="20" width="9.5703125" style="1" customWidth="1"/>
    <col min="21" max="21" width="9.5703125" style="1" hidden="1" customWidth="1"/>
    <col min="22" max="24" width="10.7109375" style="1" customWidth="1"/>
    <col min="25" max="25" width="9.5703125" style="1" customWidth="1"/>
    <col min="26" max="16384" width="8.85546875" style="1"/>
  </cols>
  <sheetData>
    <row r="1" spans="1:51" s="74" customFormat="1" ht="36" customHeight="1" x14ac:dyDescent="0.2">
      <c r="A1" s="860" t="s">
        <v>4</v>
      </c>
      <c r="B1" s="860"/>
      <c r="C1" s="860"/>
      <c r="E1" s="75" t="str">
        <f>Landing!A2</f>
        <v>NEC Fully Connected Order Form - FIT Show 2025</v>
      </c>
      <c r="K1" s="76"/>
      <c r="L1" s="134"/>
      <c r="M1" s="134"/>
      <c r="N1" s="913" t="s">
        <v>670</v>
      </c>
      <c r="O1" s="913"/>
      <c r="P1" s="913"/>
      <c r="Q1" s="913"/>
      <c r="R1" s="913"/>
      <c r="S1" s="913"/>
      <c r="T1" s="913"/>
      <c r="U1" s="913"/>
      <c r="V1" s="913"/>
      <c r="W1" s="913"/>
      <c r="X1" s="76"/>
    </row>
    <row r="2" spans="1:51" ht="15" customHeight="1" x14ac:dyDescent="0.25">
      <c r="A2" s="1146"/>
      <c r="B2" s="1146"/>
      <c r="C2" s="1146"/>
      <c r="D2" s="69"/>
      <c r="E2" s="69"/>
      <c r="F2" s="69"/>
      <c r="G2" s="69"/>
      <c r="H2" s="69"/>
      <c r="I2" s="69"/>
      <c r="J2" s="69"/>
      <c r="K2" s="69"/>
      <c r="L2" s="69"/>
      <c r="M2" s="69"/>
      <c r="N2" s="69"/>
      <c r="O2" s="69"/>
      <c r="P2" s="69"/>
      <c r="Q2" s="137"/>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25">
      <c r="A3" s="1147"/>
      <c r="B3" s="1147"/>
      <c r="C3" s="1147"/>
      <c r="D3" s="69"/>
      <c r="E3" s="915" t="s">
        <v>847</v>
      </c>
      <c r="F3" s="916"/>
      <c r="G3" s="916"/>
      <c r="H3" s="916"/>
      <c r="I3" s="916"/>
      <c r="J3" s="916"/>
      <c r="K3" s="916"/>
      <c r="L3" s="917"/>
      <c r="M3" s="69"/>
      <c r="N3" s="924" t="s">
        <v>845</v>
      </c>
      <c r="O3" s="925"/>
      <c r="P3" s="925"/>
      <c r="Q3" s="925"/>
      <c r="R3" s="925"/>
      <c r="S3" s="925"/>
      <c r="T3" s="925"/>
      <c r="U3" s="925"/>
      <c r="V3" s="925"/>
      <c r="W3" s="925"/>
      <c r="X3" s="926"/>
      <c r="Z3" s="413"/>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25">
      <c r="A4" s="930" t="s">
        <v>6</v>
      </c>
      <c r="B4" s="931"/>
      <c r="C4" s="932"/>
      <c r="D4" s="69"/>
      <c r="E4" s="918"/>
      <c r="F4" s="919"/>
      <c r="G4" s="919"/>
      <c r="H4" s="919"/>
      <c r="I4" s="919"/>
      <c r="J4" s="919"/>
      <c r="K4" s="919"/>
      <c r="L4" s="920"/>
      <c r="M4" s="69"/>
      <c r="N4" s="927"/>
      <c r="O4" s="928"/>
      <c r="P4" s="928"/>
      <c r="Q4" s="928"/>
      <c r="R4" s="928"/>
      <c r="S4" s="928"/>
      <c r="T4" s="928"/>
      <c r="U4" s="928"/>
      <c r="V4" s="928"/>
      <c r="W4" s="928"/>
      <c r="X4" s="929"/>
      <c r="Y4"/>
      <c r="Z4" s="413"/>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25">
      <c r="A5" s="933"/>
      <c r="B5" s="934"/>
      <c r="C5" s="935"/>
      <c r="D5" s="69"/>
      <c r="E5" s="918"/>
      <c r="F5" s="919"/>
      <c r="G5" s="919"/>
      <c r="H5" s="919"/>
      <c r="I5" s="919"/>
      <c r="J5" s="919"/>
      <c r="K5" s="919"/>
      <c r="L5" s="920"/>
      <c r="M5" s="69"/>
      <c r="N5" s="446"/>
      <c r="O5" s="446"/>
      <c r="P5" s="446"/>
      <c r="Q5" s="446"/>
      <c r="R5" s="446"/>
      <c r="S5" s="446"/>
      <c r="T5" s="446"/>
      <c r="U5" s="446"/>
      <c r="V5" s="446"/>
      <c r="W5" s="446"/>
      <c r="X5" s="446"/>
      <c r="Y5"/>
      <c r="Z5" s="413"/>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25">
      <c r="A6" s="930" t="s">
        <v>8</v>
      </c>
      <c r="B6" s="931"/>
      <c r="C6" s="932"/>
      <c r="D6" s="69"/>
      <c r="E6" s="921"/>
      <c r="F6" s="922"/>
      <c r="G6" s="922"/>
      <c r="H6" s="922"/>
      <c r="I6" s="922"/>
      <c r="J6" s="922"/>
      <c r="K6" s="922"/>
      <c r="L6" s="923"/>
      <c r="R6" s="939" t="s">
        <v>857</v>
      </c>
      <c r="S6" s="939" t="s">
        <v>858</v>
      </c>
      <c r="T6" s="941" t="s">
        <v>859</v>
      </c>
      <c r="Y6"/>
      <c r="Z6" s="413"/>
      <c r="AB6" s="69"/>
      <c r="AC6" s="69"/>
      <c r="AD6" s="69"/>
      <c r="AE6" s="69"/>
      <c r="AF6" s="69"/>
      <c r="AG6" s="69"/>
      <c r="AH6" s="69"/>
      <c r="AI6" s="69"/>
      <c r="AJ6" s="69"/>
      <c r="AK6" s="69"/>
      <c r="AL6" s="69"/>
      <c r="AM6" s="69"/>
      <c r="AN6" s="69"/>
      <c r="AO6" s="69"/>
      <c r="AP6" s="69"/>
      <c r="AQ6" s="69"/>
      <c r="AR6" s="69"/>
      <c r="AS6" s="69"/>
      <c r="AT6" s="69"/>
      <c r="AU6" s="69"/>
      <c r="AV6" s="69"/>
      <c r="AW6" s="69"/>
      <c r="AX6" s="69"/>
      <c r="AY6" s="69"/>
    </row>
    <row r="7" spans="1:51" ht="15" customHeight="1" x14ac:dyDescent="0.25">
      <c r="A7" s="933"/>
      <c r="B7" s="934"/>
      <c r="C7" s="935"/>
      <c r="D7" s="69"/>
      <c r="E7" s="252"/>
      <c r="F7" s="252"/>
      <c r="G7" s="252"/>
      <c r="H7" s="252"/>
      <c r="I7" s="252"/>
      <c r="J7" s="252"/>
      <c r="K7" s="252"/>
      <c r="L7" s="252"/>
      <c r="M7" s="252"/>
      <c r="N7" s="252"/>
      <c r="O7" s="252"/>
      <c r="P7" s="252"/>
      <c r="Q7" s="254"/>
      <c r="R7" s="939"/>
      <c r="S7" s="939"/>
      <c r="T7" s="941"/>
      <c r="U7" s="252"/>
      <c r="V7" s="936" t="s">
        <v>241</v>
      </c>
      <c r="W7" s="937"/>
      <c r="X7" s="938"/>
      <c r="Y7" s="414"/>
      <c r="Z7" s="413"/>
      <c r="AA7" s="69"/>
      <c r="AB7" s="69"/>
      <c r="AC7" s="69"/>
      <c r="AD7" s="69"/>
      <c r="AE7" s="69"/>
      <c r="AF7" s="69"/>
      <c r="AG7" s="69"/>
      <c r="AH7" s="69"/>
      <c r="AI7" s="69"/>
      <c r="AJ7" s="69"/>
      <c r="AK7" s="69"/>
      <c r="AL7" s="69"/>
      <c r="AM7" s="69"/>
      <c r="AN7" s="69"/>
      <c r="AO7" s="69"/>
      <c r="AP7" s="69"/>
      <c r="AQ7" s="69"/>
      <c r="AR7" s="69"/>
      <c r="AS7" s="69"/>
      <c r="AT7" s="69"/>
      <c r="AU7" s="69"/>
      <c r="AV7" s="69"/>
      <c r="AW7" s="69"/>
      <c r="AX7" s="69"/>
      <c r="AY7" s="69"/>
    </row>
    <row r="8" spans="1:51" ht="15" customHeight="1" x14ac:dyDescent="0.25">
      <c r="A8" s="943" t="s">
        <v>840</v>
      </c>
      <c r="B8" s="944"/>
      <c r="C8" s="945"/>
      <c r="D8" s="69"/>
      <c r="E8" s="428" t="s">
        <v>30</v>
      </c>
      <c r="F8" s="429"/>
      <c r="G8" s="686"/>
      <c r="H8" s="687"/>
      <c r="I8" s="687" t="s">
        <v>31</v>
      </c>
      <c r="J8" s="687"/>
      <c r="K8" s="687"/>
      <c r="L8" s="687"/>
      <c r="M8" s="687"/>
      <c r="N8" s="687"/>
      <c r="O8" s="687"/>
      <c r="P8" s="687"/>
      <c r="Q8" s="688" t="s">
        <v>32</v>
      </c>
      <c r="R8" s="940"/>
      <c r="S8" s="940"/>
      <c r="T8" s="942"/>
      <c r="U8" s="381" t="s">
        <v>36</v>
      </c>
      <c r="V8" s="689" t="s">
        <v>33</v>
      </c>
      <c r="W8" s="690" t="s">
        <v>34</v>
      </c>
      <c r="X8" s="497" t="s">
        <v>35</v>
      </c>
      <c r="Y8" s="496"/>
      <c r="Z8" s="413"/>
      <c r="AB8" s="69"/>
      <c r="AC8" s="69"/>
      <c r="AD8" s="69"/>
      <c r="AE8" s="69"/>
      <c r="AF8" s="69"/>
      <c r="AG8" s="69"/>
      <c r="AH8" s="69"/>
      <c r="AI8" s="69"/>
      <c r="AJ8" s="69"/>
      <c r="AK8" s="69"/>
      <c r="AL8" s="69"/>
      <c r="AM8" s="69"/>
      <c r="AN8" s="69"/>
      <c r="AO8" s="69"/>
      <c r="AP8" s="69"/>
      <c r="AQ8" s="69"/>
      <c r="AR8" s="69"/>
      <c r="AS8" s="69"/>
      <c r="AT8" s="69"/>
      <c r="AU8" s="69"/>
      <c r="AV8" s="69"/>
      <c r="AW8" s="69"/>
      <c r="AX8" s="69"/>
      <c r="AY8" s="69"/>
    </row>
    <row r="9" spans="1:51" ht="15" customHeight="1" x14ac:dyDescent="0.25">
      <c r="A9" s="946"/>
      <c r="B9" s="947"/>
      <c r="C9" s="948"/>
      <c r="D9" s="69"/>
      <c r="E9" s="447" t="s">
        <v>842</v>
      </c>
      <c r="F9" s="448"/>
      <c r="G9" s="448"/>
      <c r="H9" s="448"/>
      <c r="I9" s="448" t="s">
        <v>841</v>
      </c>
      <c r="J9" s="448"/>
      <c r="K9" s="448"/>
      <c r="L9" s="448"/>
      <c r="M9" s="448"/>
      <c r="N9" s="448"/>
      <c r="O9" s="448"/>
      <c r="P9" s="448"/>
      <c r="Q9" s="471">
        <f>IF(SUM(Q10:Q15)&gt;0,9999,0)</f>
        <v>0</v>
      </c>
      <c r="R9" s="448"/>
      <c r="S9" s="448"/>
      <c r="T9" s="448"/>
      <c r="U9" s="448"/>
      <c r="V9" s="448"/>
      <c r="W9" s="448"/>
      <c r="X9" s="448"/>
      <c r="Y9" s="496"/>
      <c r="Z9" s="413"/>
      <c r="AB9" s="69"/>
      <c r="AC9" s="69"/>
      <c r="AD9" s="69"/>
      <c r="AE9" s="69"/>
      <c r="AF9" s="69"/>
      <c r="AG9" s="69"/>
      <c r="AH9" s="69"/>
      <c r="AI9" s="69"/>
      <c r="AJ9" s="69"/>
      <c r="AK9" s="69"/>
      <c r="AL9" s="69"/>
      <c r="AM9" s="69"/>
      <c r="AN9" s="69"/>
      <c r="AO9" s="69"/>
      <c r="AP9" s="69"/>
      <c r="AQ9" s="69"/>
      <c r="AR9" s="69"/>
      <c r="AS9" s="69"/>
      <c r="AT9" s="69"/>
      <c r="AU9" s="69"/>
      <c r="AV9" s="69"/>
      <c r="AW9" s="69"/>
      <c r="AX9" s="69"/>
      <c r="AY9" s="69"/>
    </row>
    <row r="10" spans="1:51" ht="15" customHeight="1" x14ac:dyDescent="0.25">
      <c r="A10" s="877" t="s">
        <v>863</v>
      </c>
      <c r="B10" s="878"/>
      <c r="C10" s="879"/>
      <c r="D10" s="69"/>
      <c r="E10" s="905" t="s">
        <v>775</v>
      </c>
      <c r="F10" s="906"/>
      <c r="G10" s="906"/>
      <c r="H10" s="907"/>
      <c r="I10" s="908"/>
      <c r="J10" s="906"/>
      <c r="K10" s="906"/>
      <c r="L10" s="906"/>
      <c r="M10" s="906"/>
      <c r="N10" s="906"/>
      <c r="O10" s="906"/>
      <c r="P10" s="909"/>
      <c r="Q10" s="382"/>
      <c r="R10" s="449">
        <v>46</v>
      </c>
      <c r="S10" s="450">
        <v>51.75</v>
      </c>
      <c r="T10" s="450">
        <v>62.099999999999994</v>
      </c>
      <c r="U10" s="450"/>
      <c r="V10" s="449">
        <f t="shared" ref="V10:X15" si="0">$Q10*R10</f>
        <v>0</v>
      </c>
      <c r="W10" s="450">
        <f t="shared" si="0"/>
        <v>0</v>
      </c>
      <c r="X10" s="491">
        <f t="shared" si="0"/>
        <v>0</v>
      </c>
      <c r="Y10" s="496"/>
      <c r="Z10" s="413"/>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row>
    <row r="11" spans="1:51" ht="15" customHeight="1" x14ac:dyDescent="0.25">
      <c r="A11" s="880"/>
      <c r="B11" s="881"/>
      <c r="C11" s="882"/>
      <c r="D11" s="69"/>
      <c r="E11" s="887" t="s">
        <v>776</v>
      </c>
      <c r="F11" s="888"/>
      <c r="G11" s="888"/>
      <c r="H11" s="902"/>
      <c r="I11" s="903"/>
      <c r="J11" s="888"/>
      <c r="K11" s="888"/>
      <c r="L11" s="888"/>
      <c r="M11" s="888"/>
      <c r="N11" s="888"/>
      <c r="O11" s="888"/>
      <c r="P11" s="904"/>
      <c r="Q11" s="383"/>
      <c r="R11" s="451">
        <v>115</v>
      </c>
      <c r="S11" s="452">
        <v>129.38</v>
      </c>
      <c r="T11" s="452">
        <v>155.256</v>
      </c>
      <c r="U11" s="452"/>
      <c r="V11" s="451">
        <f t="shared" si="0"/>
        <v>0</v>
      </c>
      <c r="W11" s="452">
        <f t="shared" si="0"/>
        <v>0</v>
      </c>
      <c r="X11" s="492">
        <f t="shared" si="0"/>
        <v>0</v>
      </c>
      <c r="Y11" s="496"/>
      <c r="Z11" s="413"/>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row>
    <row r="12" spans="1:51" ht="15" customHeight="1" x14ac:dyDescent="0.25">
      <c r="A12" s="852" t="s">
        <v>828</v>
      </c>
      <c r="B12" s="853"/>
      <c r="C12" s="854"/>
      <c r="D12" s="69"/>
      <c r="E12" s="887" t="s">
        <v>778</v>
      </c>
      <c r="F12" s="888"/>
      <c r="G12" s="888"/>
      <c r="H12" s="902"/>
      <c r="I12" s="903"/>
      <c r="J12" s="888"/>
      <c r="K12" s="888"/>
      <c r="L12" s="888"/>
      <c r="M12" s="888"/>
      <c r="N12" s="888"/>
      <c r="O12" s="888"/>
      <c r="P12" s="904"/>
      <c r="Q12" s="383"/>
      <c r="R12" s="451">
        <v>45.5</v>
      </c>
      <c r="S12" s="452">
        <v>51.19</v>
      </c>
      <c r="T12" s="452">
        <v>61.427999999999997</v>
      </c>
      <c r="U12" s="452"/>
      <c r="V12" s="451">
        <f t="shared" si="0"/>
        <v>0</v>
      </c>
      <c r="W12" s="452">
        <f t="shared" si="0"/>
        <v>0</v>
      </c>
      <c r="X12" s="492">
        <f t="shared" si="0"/>
        <v>0</v>
      </c>
      <c r="Y12" s="496"/>
      <c r="Z12" s="413"/>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row>
    <row r="13" spans="1:51" ht="15" customHeight="1" x14ac:dyDescent="0.25">
      <c r="A13" s="855"/>
      <c r="B13" s="856"/>
      <c r="C13" s="857"/>
      <c r="D13" s="69"/>
      <c r="E13" s="887" t="s">
        <v>777</v>
      </c>
      <c r="F13" s="888"/>
      <c r="G13" s="888"/>
      <c r="H13" s="902"/>
      <c r="I13" s="903"/>
      <c r="J13" s="888"/>
      <c r="K13" s="888"/>
      <c r="L13" s="888"/>
      <c r="M13" s="888"/>
      <c r="N13" s="888"/>
      <c r="O13" s="888"/>
      <c r="P13" s="904"/>
      <c r="Q13" s="383"/>
      <c r="R13" s="451">
        <v>48.25</v>
      </c>
      <c r="S13" s="452">
        <v>54.28</v>
      </c>
      <c r="T13" s="452">
        <v>65.135999999999996</v>
      </c>
      <c r="U13" s="452"/>
      <c r="V13" s="451">
        <f t="shared" si="0"/>
        <v>0</v>
      </c>
      <c r="W13" s="452">
        <f t="shared" si="0"/>
        <v>0</v>
      </c>
      <c r="X13" s="492">
        <f t="shared" si="0"/>
        <v>0</v>
      </c>
      <c r="Y13" s="496"/>
      <c r="Z13" s="413"/>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row>
    <row r="14" spans="1:51" ht="15" customHeight="1" x14ac:dyDescent="0.25">
      <c r="A14" s="866" t="s">
        <v>855</v>
      </c>
      <c r="B14" s="867"/>
      <c r="C14" s="868"/>
      <c r="D14" s="69"/>
      <c r="E14" s="887" t="s">
        <v>779</v>
      </c>
      <c r="F14" s="888"/>
      <c r="G14" s="888"/>
      <c r="H14" s="902"/>
      <c r="I14" s="903"/>
      <c r="J14" s="888"/>
      <c r="K14" s="888"/>
      <c r="L14" s="888"/>
      <c r="M14" s="888"/>
      <c r="N14" s="888"/>
      <c r="O14" s="888"/>
      <c r="P14" s="904"/>
      <c r="Q14" s="383"/>
      <c r="R14" s="451">
        <v>48</v>
      </c>
      <c r="S14" s="452">
        <v>54</v>
      </c>
      <c r="T14" s="452">
        <v>64.8</v>
      </c>
      <c r="U14" s="452"/>
      <c r="V14" s="451">
        <f t="shared" si="0"/>
        <v>0</v>
      </c>
      <c r="W14" s="452">
        <f t="shared" si="0"/>
        <v>0</v>
      </c>
      <c r="X14" s="492">
        <f t="shared" si="0"/>
        <v>0</v>
      </c>
      <c r="Y14" s="496"/>
      <c r="Z14" s="413"/>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row>
    <row r="15" spans="1:51" ht="15" customHeight="1" x14ac:dyDescent="0.25">
      <c r="A15" s="869"/>
      <c r="B15" s="870"/>
      <c r="C15" s="871"/>
      <c r="D15" s="69"/>
      <c r="E15" s="890" t="s">
        <v>780</v>
      </c>
      <c r="F15" s="891"/>
      <c r="G15" s="891"/>
      <c r="H15" s="910"/>
      <c r="I15" s="911"/>
      <c r="J15" s="891"/>
      <c r="K15" s="891"/>
      <c r="L15" s="891"/>
      <c r="M15" s="891"/>
      <c r="N15" s="891"/>
      <c r="O15" s="891"/>
      <c r="P15" s="912"/>
      <c r="Q15" s="383"/>
      <c r="R15" s="451">
        <v>48</v>
      </c>
      <c r="S15" s="452">
        <v>54</v>
      </c>
      <c r="T15" s="452">
        <v>64.8</v>
      </c>
      <c r="U15" s="452"/>
      <c r="V15" s="451">
        <f t="shared" si="0"/>
        <v>0</v>
      </c>
      <c r="W15" s="452">
        <f t="shared" si="0"/>
        <v>0</v>
      </c>
      <c r="X15" s="492">
        <f t="shared" si="0"/>
        <v>0</v>
      </c>
      <c r="Y15" s="496"/>
      <c r="Z15" s="413"/>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row>
    <row r="16" spans="1:51" ht="15" customHeight="1" x14ac:dyDescent="0.25">
      <c r="A16" s="852" t="s">
        <v>665</v>
      </c>
      <c r="B16" s="853"/>
      <c r="C16" s="854"/>
      <c r="D16" s="69"/>
      <c r="E16" s="453" t="s">
        <v>843</v>
      </c>
      <c r="F16" s="454"/>
      <c r="G16" s="454"/>
      <c r="H16" s="454"/>
      <c r="I16" s="454"/>
      <c r="J16" s="454"/>
      <c r="K16" s="454"/>
      <c r="L16" s="454"/>
      <c r="M16" s="454"/>
      <c r="N16" s="454"/>
      <c r="O16" s="454"/>
      <c r="P16" s="454"/>
      <c r="Q16" s="266">
        <f>IF(SUM(Q17:Q24)&gt;0,9999,0)</f>
        <v>0</v>
      </c>
      <c r="R16" s="454"/>
      <c r="S16" s="454"/>
      <c r="T16" s="454"/>
      <c r="U16" s="454"/>
      <c r="V16" s="456"/>
      <c r="W16" s="456"/>
      <c r="X16" s="456"/>
      <c r="Y16" s="496"/>
      <c r="Z16" s="413"/>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row>
    <row r="17" spans="1:51" ht="15" customHeight="1" x14ac:dyDescent="0.25">
      <c r="A17" s="855"/>
      <c r="B17" s="856"/>
      <c r="C17" s="857"/>
      <c r="D17" s="69"/>
      <c r="E17" s="893" t="s">
        <v>783</v>
      </c>
      <c r="F17" s="894"/>
      <c r="G17" s="894"/>
      <c r="H17" s="895"/>
      <c r="I17" s="457"/>
      <c r="J17" s="458"/>
      <c r="K17" s="458"/>
      <c r="L17" s="458"/>
      <c r="M17" s="458"/>
      <c r="N17" s="458"/>
      <c r="O17" s="458"/>
      <c r="P17" s="458"/>
      <c r="Q17" s="383"/>
      <c r="R17" s="459">
        <v>110</v>
      </c>
      <c r="S17" s="460">
        <v>123.75</v>
      </c>
      <c r="T17" s="460">
        <v>148.5</v>
      </c>
      <c r="U17" s="460"/>
      <c r="V17" s="459">
        <f t="shared" ref="V17:X24" si="1">$Q17*R17</f>
        <v>0</v>
      </c>
      <c r="W17" s="460">
        <f t="shared" si="1"/>
        <v>0</v>
      </c>
      <c r="X17" s="493">
        <f t="shared" si="1"/>
        <v>0</v>
      </c>
      <c r="Y17" s="496"/>
      <c r="Z17" s="413"/>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row>
    <row r="18" spans="1:51" ht="15" customHeight="1" x14ac:dyDescent="0.25">
      <c r="A18" s="852" t="s">
        <v>865</v>
      </c>
      <c r="B18" s="853"/>
      <c r="C18" s="854"/>
      <c r="D18" s="69"/>
      <c r="E18" s="887" t="s">
        <v>830</v>
      </c>
      <c r="F18" s="888"/>
      <c r="G18" s="888"/>
      <c r="H18" s="889"/>
      <c r="I18" s="461"/>
      <c r="J18" s="462"/>
      <c r="K18" s="462"/>
      <c r="L18" s="462"/>
      <c r="M18" s="462"/>
      <c r="N18" s="462"/>
      <c r="O18" s="462"/>
      <c r="P18" s="462"/>
      <c r="Q18" s="383"/>
      <c r="R18" s="451">
        <v>218</v>
      </c>
      <c r="S18" s="452">
        <v>244.15</v>
      </c>
      <c r="T18" s="452">
        <v>292.98</v>
      </c>
      <c r="U18" s="452"/>
      <c r="V18" s="451">
        <f t="shared" si="1"/>
        <v>0</v>
      </c>
      <c r="W18" s="452">
        <f t="shared" si="1"/>
        <v>0</v>
      </c>
      <c r="X18" s="492">
        <f t="shared" si="1"/>
        <v>0</v>
      </c>
      <c r="Y18" s="496"/>
      <c r="Z18" s="413"/>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row>
    <row r="19" spans="1:51" ht="15" customHeight="1" x14ac:dyDescent="0.25">
      <c r="A19" s="855"/>
      <c r="B19" s="856"/>
      <c r="C19" s="857"/>
      <c r="D19" s="69"/>
      <c r="E19" s="887" t="s">
        <v>784</v>
      </c>
      <c r="F19" s="888"/>
      <c r="G19" s="888"/>
      <c r="H19" s="889"/>
      <c r="I19" s="461"/>
      <c r="J19" s="462"/>
      <c r="K19" s="462"/>
      <c r="L19" s="462"/>
      <c r="M19" s="462"/>
      <c r="N19" s="462"/>
      <c r="O19" s="462"/>
      <c r="P19" s="462"/>
      <c r="Q19" s="383"/>
      <c r="R19" s="451">
        <v>145</v>
      </c>
      <c r="S19" s="452">
        <v>163.13</v>
      </c>
      <c r="T19" s="452">
        <v>195.756</v>
      </c>
      <c r="U19" s="452"/>
      <c r="V19" s="451">
        <f t="shared" si="1"/>
        <v>0</v>
      </c>
      <c r="W19" s="452">
        <f t="shared" si="1"/>
        <v>0</v>
      </c>
      <c r="X19" s="492">
        <f t="shared" si="1"/>
        <v>0</v>
      </c>
      <c r="Y19" s="496"/>
      <c r="Z19" s="413"/>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row>
    <row r="20" spans="1:51" ht="15" customHeight="1" x14ac:dyDescent="0.25">
      <c r="A20" s="852" t="s">
        <v>633</v>
      </c>
      <c r="B20" s="853"/>
      <c r="C20" s="854"/>
      <c r="D20" s="69"/>
      <c r="E20" s="887" t="s">
        <v>785</v>
      </c>
      <c r="F20" s="888"/>
      <c r="G20" s="888"/>
      <c r="H20" s="889"/>
      <c r="I20" s="461"/>
      <c r="J20" s="462"/>
      <c r="K20" s="462"/>
      <c r="L20" s="462"/>
      <c r="M20" s="462"/>
      <c r="N20" s="462"/>
      <c r="O20" s="462"/>
      <c r="P20" s="462"/>
      <c r="Q20" s="383"/>
      <c r="R20" s="451">
        <v>211</v>
      </c>
      <c r="S20" s="452">
        <v>237.38</v>
      </c>
      <c r="T20" s="452">
        <v>284.85599999999999</v>
      </c>
      <c r="U20" s="452"/>
      <c r="V20" s="451">
        <f t="shared" si="1"/>
        <v>0</v>
      </c>
      <c r="W20" s="452">
        <f t="shared" si="1"/>
        <v>0</v>
      </c>
      <c r="X20" s="492">
        <f t="shared" si="1"/>
        <v>0</v>
      </c>
      <c r="Y20" s="496"/>
      <c r="Z20" s="413"/>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row>
    <row r="21" spans="1:51" ht="15" customHeight="1" x14ac:dyDescent="0.25">
      <c r="A21" s="855"/>
      <c r="B21" s="856"/>
      <c r="C21" s="857"/>
      <c r="D21" s="69"/>
      <c r="E21" s="887" t="s">
        <v>786</v>
      </c>
      <c r="F21" s="888"/>
      <c r="G21" s="888"/>
      <c r="H21" s="889"/>
      <c r="I21" s="461"/>
      <c r="J21" s="462"/>
      <c r="K21" s="462"/>
      <c r="L21" s="462"/>
      <c r="M21" s="462"/>
      <c r="N21" s="462"/>
      <c r="O21" s="462"/>
      <c r="P21" s="462"/>
      <c r="Q21" s="383"/>
      <c r="R21" s="451">
        <v>265</v>
      </c>
      <c r="S21" s="452">
        <v>298.13</v>
      </c>
      <c r="T21" s="452">
        <v>357.75599999999997</v>
      </c>
      <c r="U21" s="452"/>
      <c r="V21" s="451">
        <f t="shared" si="1"/>
        <v>0</v>
      </c>
      <c r="W21" s="452">
        <f t="shared" si="1"/>
        <v>0</v>
      </c>
      <c r="X21" s="492">
        <f t="shared" si="1"/>
        <v>0</v>
      </c>
      <c r="Y21" s="496"/>
      <c r="Z21" s="413"/>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row>
    <row r="22" spans="1:51" ht="15" customHeight="1" x14ac:dyDescent="0.25">
      <c r="A22" s="877" t="s">
        <v>901</v>
      </c>
      <c r="B22" s="878"/>
      <c r="C22" s="879"/>
      <c r="D22" s="69"/>
      <c r="E22" s="887" t="s">
        <v>781</v>
      </c>
      <c r="F22" s="888"/>
      <c r="G22" s="888"/>
      <c r="H22" s="889"/>
      <c r="I22" s="461"/>
      <c r="J22" s="462"/>
      <c r="K22" s="462"/>
      <c r="L22" s="462"/>
      <c r="M22" s="462"/>
      <c r="N22" s="462"/>
      <c r="O22" s="462"/>
      <c r="P22" s="462"/>
      <c r="Q22" s="383"/>
      <c r="R22" s="451">
        <v>145</v>
      </c>
      <c r="S22" s="452">
        <v>163.13</v>
      </c>
      <c r="T22" s="452">
        <v>195.756</v>
      </c>
      <c r="U22" s="452"/>
      <c r="V22" s="451">
        <f t="shared" si="1"/>
        <v>0</v>
      </c>
      <c r="W22" s="452">
        <f t="shared" si="1"/>
        <v>0</v>
      </c>
      <c r="X22" s="492">
        <f t="shared" si="1"/>
        <v>0</v>
      </c>
      <c r="Y22" s="496"/>
      <c r="Z22" s="413"/>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row>
    <row r="23" spans="1:51" ht="15" customHeight="1" x14ac:dyDescent="0.25">
      <c r="A23" s="880"/>
      <c r="B23" s="881"/>
      <c r="C23" s="882"/>
      <c r="D23" s="69"/>
      <c r="E23" s="887" t="s">
        <v>782</v>
      </c>
      <c r="F23" s="888"/>
      <c r="G23" s="888"/>
      <c r="H23" s="889"/>
      <c r="I23" s="461"/>
      <c r="J23" s="462"/>
      <c r="K23" s="462"/>
      <c r="L23" s="462"/>
      <c r="M23" s="462"/>
      <c r="N23" s="462"/>
      <c r="O23" s="462"/>
      <c r="P23" s="462"/>
      <c r="Q23" s="383"/>
      <c r="R23" s="451">
        <v>211</v>
      </c>
      <c r="S23" s="452">
        <v>237.38</v>
      </c>
      <c r="T23" s="452">
        <v>284.85599999999999</v>
      </c>
      <c r="U23" s="452"/>
      <c r="V23" s="451">
        <f t="shared" si="1"/>
        <v>0</v>
      </c>
      <c r="W23" s="452">
        <f t="shared" si="1"/>
        <v>0</v>
      </c>
      <c r="X23" s="492">
        <f t="shared" si="1"/>
        <v>0</v>
      </c>
      <c r="Y23" s="496"/>
      <c r="Z23" s="413"/>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row>
    <row r="24" spans="1:51" ht="15" customHeight="1" x14ac:dyDescent="0.25">
      <c r="A24" s="852" t="s">
        <v>666</v>
      </c>
      <c r="B24" s="853"/>
      <c r="C24" s="854"/>
      <c r="D24" s="69"/>
      <c r="E24" s="890" t="s">
        <v>829</v>
      </c>
      <c r="F24" s="891"/>
      <c r="G24" s="891"/>
      <c r="H24" s="892"/>
      <c r="I24" s="461"/>
      <c r="J24" s="462"/>
      <c r="K24" s="462"/>
      <c r="L24" s="462"/>
      <c r="M24" s="462"/>
      <c r="N24" s="462"/>
      <c r="O24" s="462"/>
      <c r="P24" s="462"/>
      <c r="Q24" s="383"/>
      <c r="R24" s="451">
        <v>155</v>
      </c>
      <c r="S24" s="452">
        <v>173.6</v>
      </c>
      <c r="T24" s="452">
        <v>208.32</v>
      </c>
      <c r="U24" s="452"/>
      <c r="V24" s="451">
        <f t="shared" si="1"/>
        <v>0</v>
      </c>
      <c r="W24" s="452">
        <f t="shared" si="1"/>
        <v>0</v>
      </c>
      <c r="X24" s="492">
        <f t="shared" si="1"/>
        <v>0</v>
      </c>
      <c r="Y24" s="496"/>
      <c r="Z24" s="413"/>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row>
    <row r="25" spans="1:51" ht="15" customHeight="1" x14ac:dyDescent="0.25">
      <c r="A25" s="855"/>
      <c r="B25" s="856"/>
      <c r="C25" s="857"/>
      <c r="D25" s="69"/>
      <c r="E25" s="453" t="s">
        <v>844</v>
      </c>
      <c r="F25" s="454"/>
      <c r="G25" s="454"/>
      <c r="H25" s="454"/>
      <c r="I25" s="454" t="s">
        <v>846</v>
      </c>
      <c r="J25" s="454"/>
      <c r="K25" s="454"/>
      <c r="L25" s="454"/>
      <c r="M25" s="454"/>
      <c r="N25" s="454"/>
      <c r="O25" s="454"/>
      <c r="P25" s="454"/>
      <c r="Q25" s="266">
        <f>IF(SUM(Q26:Q33)&gt;0,9999,0)</f>
        <v>0</v>
      </c>
      <c r="R25" s="454"/>
      <c r="S25" s="454"/>
      <c r="T25" s="454"/>
      <c r="U25" s="454"/>
      <c r="V25" s="456"/>
      <c r="W25" s="456"/>
      <c r="X25" s="456"/>
      <c r="Y25" s="496"/>
      <c r="Z25" s="413"/>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row>
    <row r="26" spans="1:51" ht="15" customHeight="1" x14ac:dyDescent="0.25">
      <c r="A26" s="852" t="s">
        <v>667</v>
      </c>
      <c r="B26" s="853"/>
      <c r="C26" s="854"/>
      <c r="D26" s="69"/>
      <c r="E26" s="893" t="s">
        <v>787</v>
      </c>
      <c r="F26" s="894"/>
      <c r="G26" s="894"/>
      <c r="H26" s="895"/>
      <c r="I26" s="461"/>
      <c r="J26" s="462"/>
      <c r="K26" s="462"/>
      <c r="L26" s="462"/>
      <c r="M26" s="462"/>
      <c r="N26" s="462"/>
      <c r="O26" s="462"/>
      <c r="P26" s="462"/>
      <c r="Q26" s="383"/>
      <c r="R26" s="451">
        <v>288.89999999999998</v>
      </c>
      <c r="S26" s="452">
        <v>325.01</v>
      </c>
      <c r="T26" s="452">
        <v>390.012</v>
      </c>
      <c r="U26" s="452"/>
      <c r="V26" s="451">
        <f t="shared" ref="V26:X33" si="2">$Q26*R26</f>
        <v>0</v>
      </c>
      <c r="W26" s="452">
        <f t="shared" si="2"/>
        <v>0</v>
      </c>
      <c r="X26" s="492">
        <f t="shared" si="2"/>
        <v>0</v>
      </c>
      <c r="Y26" s="496"/>
      <c r="Z26" s="413"/>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row>
    <row r="27" spans="1:51" ht="15" customHeight="1" x14ac:dyDescent="0.25">
      <c r="A27" s="855"/>
      <c r="B27" s="856"/>
      <c r="C27" s="857"/>
      <c r="D27" s="69"/>
      <c r="E27" s="887" t="s">
        <v>788</v>
      </c>
      <c r="F27" s="888"/>
      <c r="G27" s="888"/>
      <c r="H27" s="889"/>
      <c r="I27" s="461"/>
      <c r="J27" s="462"/>
      <c r="K27" s="462"/>
      <c r="L27" s="462"/>
      <c r="M27" s="462"/>
      <c r="N27" s="462"/>
      <c r="O27" s="462"/>
      <c r="P27" s="462"/>
      <c r="Q27" s="383"/>
      <c r="R27" s="451">
        <v>431.1</v>
      </c>
      <c r="S27" s="452">
        <v>484.99</v>
      </c>
      <c r="T27" s="452">
        <v>581.98799999999994</v>
      </c>
      <c r="U27" s="452"/>
      <c r="V27" s="451">
        <f t="shared" si="2"/>
        <v>0</v>
      </c>
      <c r="W27" s="452">
        <f t="shared" si="2"/>
        <v>0</v>
      </c>
      <c r="X27" s="492">
        <f t="shared" si="2"/>
        <v>0</v>
      </c>
      <c r="Y27" s="496"/>
      <c r="Z27" s="413"/>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row>
    <row r="28" spans="1:51" ht="15" customHeight="1" x14ac:dyDescent="0.25">
      <c r="A28" s="852" t="s">
        <v>668</v>
      </c>
      <c r="B28" s="853"/>
      <c r="C28" s="854"/>
      <c r="D28" s="69"/>
      <c r="E28" s="896" t="s">
        <v>789</v>
      </c>
      <c r="F28" s="897"/>
      <c r="G28" s="897"/>
      <c r="H28" s="898"/>
      <c r="I28" s="461"/>
      <c r="J28" s="462"/>
      <c r="K28" s="462"/>
      <c r="L28" s="462"/>
      <c r="M28" s="462"/>
      <c r="N28" s="462"/>
      <c r="O28" s="462"/>
      <c r="P28" s="462"/>
      <c r="Q28" s="383"/>
      <c r="R28" s="451">
        <v>572.4</v>
      </c>
      <c r="S28" s="452">
        <v>643.95000000000005</v>
      </c>
      <c r="T28" s="452">
        <v>772.74</v>
      </c>
      <c r="U28" s="452"/>
      <c r="V28" s="451">
        <f t="shared" si="2"/>
        <v>0</v>
      </c>
      <c r="W28" s="452">
        <f t="shared" si="2"/>
        <v>0</v>
      </c>
      <c r="X28" s="492">
        <f t="shared" si="2"/>
        <v>0</v>
      </c>
      <c r="Y28" s="496"/>
      <c r="Z28" s="413"/>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row>
    <row r="29" spans="1:51" ht="15" customHeight="1" x14ac:dyDescent="0.25">
      <c r="A29" s="855"/>
      <c r="B29" s="856"/>
      <c r="C29" s="857"/>
      <c r="D29" s="69"/>
      <c r="E29" s="896" t="s">
        <v>790</v>
      </c>
      <c r="F29" s="897"/>
      <c r="G29" s="897"/>
      <c r="H29" s="898"/>
      <c r="I29" s="461"/>
      <c r="J29" s="462"/>
      <c r="K29" s="462"/>
      <c r="L29" s="462"/>
      <c r="M29" s="462"/>
      <c r="N29" s="462"/>
      <c r="O29" s="462"/>
      <c r="P29" s="462"/>
      <c r="Q29" s="383"/>
      <c r="R29" s="451">
        <v>930.6</v>
      </c>
      <c r="S29" s="452">
        <v>1046.93</v>
      </c>
      <c r="T29" s="452">
        <v>1256.316</v>
      </c>
      <c r="U29" s="452"/>
      <c r="V29" s="451">
        <f t="shared" si="2"/>
        <v>0</v>
      </c>
      <c r="W29" s="452">
        <f t="shared" si="2"/>
        <v>0</v>
      </c>
      <c r="X29" s="492">
        <f t="shared" si="2"/>
        <v>0</v>
      </c>
      <c r="Y29" s="496"/>
      <c r="Z29" s="413"/>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row>
    <row r="30" spans="1:51" ht="15" customHeight="1" x14ac:dyDescent="0.25">
      <c r="A30" s="852" t="s">
        <v>669</v>
      </c>
      <c r="B30" s="853"/>
      <c r="C30" s="854"/>
      <c r="D30" s="69"/>
      <c r="E30" s="896" t="s">
        <v>791</v>
      </c>
      <c r="F30" s="897"/>
      <c r="G30" s="897"/>
      <c r="H30" s="898"/>
      <c r="I30" s="461"/>
      <c r="J30" s="462"/>
      <c r="K30" s="462"/>
      <c r="L30" s="462"/>
      <c r="M30" s="462"/>
      <c r="N30" s="462"/>
      <c r="O30" s="462"/>
      <c r="P30" s="462"/>
      <c r="Q30" s="383"/>
      <c r="R30" s="451">
        <v>1434.6</v>
      </c>
      <c r="S30" s="452">
        <v>1613.93</v>
      </c>
      <c r="T30" s="452">
        <v>1936.7159999999999</v>
      </c>
      <c r="U30" s="452"/>
      <c r="V30" s="451">
        <f t="shared" si="2"/>
        <v>0</v>
      </c>
      <c r="W30" s="452">
        <f t="shared" si="2"/>
        <v>0</v>
      </c>
      <c r="X30" s="492">
        <f t="shared" si="2"/>
        <v>0</v>
      </c>
      <c r="Y30" s="496"/>
      <c r="Z30" s="413"/>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row>
    <row r="31" spans="1:51" ht="15" customHeight="1" x14ac:dyDescent="0.25">
      <c r="A31" s="855"/>
      <c r="B31" s="856"/>
      <c r="C31" s="857"/>
      <c r="D31" s="69"/>
      <c r="E31" s="896" t="s">
        <v>792</v>
      </c>
      <c r="F31" s="897"/>
      <c r="G31" s="897"/>
      <c r="H31" s="898"/>
      <c r="I31" s="461"/>
      <c r="J31" s="462"/>
      <c r="K31" s="462"/>
      <c r="L31" s="462"/>
      <c r="M31" s="462"/>
      <c r="N31" s="462"/>
      <c r="O31" s="462"/>
      <c r="P31" s="462"/>
      <c r="Q31" s="383"/>
      <c r="R31" s="451">
        <v>1089</v>
      </c>
      <c r="S31" s="452">
        <v>1225.1300000000001</v>
      </c>
      <c r="T31" s="452">
        <v>1470.1560000000002</v>
      </c>
      <c r="U31" s="452"/>
      <c r="V31" s="451">
        <f t="shared" si="2"/>
        <v>0</v>
      </c>
      <c r="W31" s="452">
        <f t="shared" si="2"/>
        <v>0</v>
      </c>
      <c r="X31" s="492">
        <f t="shared" si="2"/>
        <v>0</v>
      </c>
      <c r="Y31" s="496"/>
      <c r="Z31" s="413"/>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row>
    <row r="32" spans="1:51" ht="15" customHeight="1" x14ac:dyDescent="0.25">
      <c r="A32" s="845" t="s">
        <v>862</v>
      </c>
      <c r="B32" s="846"/>
      <c r="C32" s="847"/>
      <c r="D32" s="69"/>
      <c r="E32" s="896" t="s">
        <v>793</v>
      </c>
      <c r="F32" s="897"/>
      <c r="G32" s="897"/>
      <c r="H32" s="898"/>
      <c r="I32" s="461"/>
      <c r="J32" s="462"/>
      <c r="K32" s="462"/>
      <c r="L32" s="462"/>
      <c r="M32" s="462"/>
      <c r="N32" s="462"/>
      <c r="O32" s="462"/>
      <c r="P32" s="462"/>
      <c r="Q32" s="383"/>
      <c r="R32" s="451">
        <v>1780.2</v>
      </c>
      <c r="S32" s="452">
        <v>2002.73</v>
      </c>
      <c r="T32" s="452">
        <v>2403.2759999999998</v>
      </c>
      <c r="U32" s="452"/>
      <c r="V32" s="451">
        <f t="shared" si="2"/>
        <v>0</v>
      </c>
      <c r="W32" s="452">
        <f t="shared" si="2"/>
        <v>0</v>
      </c>
      <c r="X32" s="492">
        <f t="shared" si="2"/>
        <v>0</v>
      </c>
      <c r="Y32" s="496"/>
      <c r="Z32" s="413"/>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row>
    <row r="33" spans="1:51" ht="15" customHeight="1" x14ac:dyDescent="0.25">
      <c r="A33" s="848"/>
      <c r="B33" s="849"/>
      <c r="C33" s="850"/>
      <c r="D33" s="69"/>
      <c r="E33" s="899" t="s">
        <v>794</v>
      </c>
      <c r="F33" s="900"/>
      <c r="G33" s="900"/>
      <c r="H33" s="901"/>
      <c r="I33" s="461"/>
      <c r="J33" s="462"/>
      <c r="K33" s="462"/>
      <c r="L33" s="462"/>
      <c r="M33" s="462"/>
      <c r="N33" s="462"/>
      <c r="O33" s="462"/>
      <c r="P33" s="462"/>
      <c r="Q33" s="383"/>
      <c r="R33" s="451">
        <v>2755.8</v>
      </c>
      <c r="S33" s="452">
        <v>3100.28</v>
      </c>
      <c r="T33" s="452">
        <v>3720.3360000000002</v>
      </c>
      <c r="U33" s="452"/>
      <c r="V33" s="451">
        <f t="shared" si="2"/>
        <v>0</v>
      </c>
      <c r="W33" s="463">
        <f t="shared" si="2"/>
        <v>0</v>
      </c>
      <c r="X33" s="494">
        <f t="shared" si="2"/>
        <v>0</v>
      </c>
      <c r="Y33" s="496"/>
      <c r="Z33" s="413"/>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row>
    <row r="34" spans="1:51" ht="15" customHeight="1" x14ac:dyDescent="0.25">
      <c r="A34" s="930" t="s">
        <v>12</v>
      </c>
      <c r="B34" s="931"/>
      <c r="C34" s="932"/>
      <c r="D34" s="69"/>
      <c r="E34" s="453" t="s">
        <v>831</v>
      </c>
      <c r="F34" s="454"/>
      <c r="G34" s="454"/>
      <c r="H34" s="454"/>
      <c r="I34" s="454"/>
      <c r="J34" s="454"/>
      <c r="K34" s="454"/>
      <c r="L34" s="454"/>
      <c r="M34" s="454"/>
      <c r="N34" s="454"/>
      <c r="O34" s="454"/>
      <c r="P34" s="454"/>
      <c r="Q34" s="266">
        <f>IF(SUM(Q35:Q42)&gt;0,9999,0)</f>
        <v>0</v>
      </c>
      <c r="R34" s="454"/>
      <c r="S34" s="454"/>
      <c r="T34" s="454"/>
      <c r="U34" s="454"/>
      <c r="V34" s="456"/>
      <c r="W34" s="456"/>
      <c r="X34" s="456"/>
      <c r="Y34" s="496"/>
      <c r="Z34" s="413"/>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row>
    <row r="35" spans="1:51" ht="15" customHeight="1" x14ac:dyDescent="0.25">
      <c r="A35" s="933"/>
      <c r="B35" s="934"/>
      <c r="C35" s="935"/>
      <c r="D35" s="69"/>
      <c r="E35" s="893" t="s">
        <v>787</v>
      </c>
      <c r="F35" s="894"/>
      <c r="G35" s="894"/>
      <c r="H35" s="895"/>
      <c r="I35" s="457"/>
      <c r="J35" s="458"/>
      <c r="K35" s="458"/>
      <c r="L35" s="458"/>
      <c r="M35" s="458"/>
      <c r="N35" s="458"/>
      <c r="O35" s="458"/>
      <c r="P35" s="464"/>
      <c r="Q35" s="383"/>
      <c r="R35" s="451">
        <v>345.6</v>
      </c>
      <c r="S35" s="452">
        <v>388.8</v>
      </c>
      <c r="T35" s="452">
        <v>466.56</v>
      </c>
      <c r="U35" s="452"/>
      <c r="V35" s="451">
        <f t="shared" ref="V35:X42" si="3">$Q35*R35</f>
        <v>0</v>
      </c>
      <c r="W35" s="452">
        <f t="shared" si="3"/>
        <v>0</v>
      </c>
      <c r="X35" s="492">
        <f t="shared" si="3"/>
        <v>0</v>
      </c>
      <c r="Y35" s="496"/>
      <c r="Z35" s="413"/>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x14ac:dyDescent="0.25">
      <c r="A36" s="930" t="s">
        <v>15</v>
      </c>
      <c r="B36" s="931"/>
      <c r="C36" s="932"/>
      <c r="D36" s="69"/>
      <c r="E36" s="887" t="s">
        <v>788</v>
      </c>
      <c r="F36" s="888"/>
      <c r="G36" s="888"/>
      <c r="H36" s="889"/>
      <c r="I36" s="461"/>
      <c r="J36" s="462"/>
      <c r="K36" s="462"/>
      <c r="L36" s="462"/>
      <c r="M36" s="462"/>
      <c r="N36" s="462"/>
      <c r="O36" s="462"/>
      <c r="P36" s="465"/>
      <c r="Q36" s="383"/>
      <c r="R36" s="451">
        <v>515.70000000000005</v>
      </c>
      <c r="S36" s="452">
        <v>580.16</v>
      </c>
      <c r="T36" s="452">
        <v>696.19199999999989</v>
      </c>
      <c r="U36" s="452"/>
      <c r="V36" s="451">
        <f t="shared" si="3"/>
        <v>0</v>
      </c>
      <c r="W36" s="452">
        <f t="shared" si="3"/>
        <v>0</v>
      </c>
      <c r="X36" s="492">
        <f t="shared" si="3"/>
        <v>0</v>
      </c>
      <c r="Y36" s="496"/>
      <c r="Z36" s="413"/>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x14ac:dyDescent="0.25">
      <c r="A37" s="933"/>
      <c r="B37" s="934"/>
      <c r="C37" s="935"/>
      <c r="D37" s="69"/>
      <c r="E37" s="887" t="s">
        <v>789</v>
      </c>
      <c r="F37" s="888"/>
      <c r="G37" s="888"/>
      <c r="H37" s="889"/>
      <c r="I37" s="461"/>
      <c r="J37" s="462"/>
      <c r="K37" s="462"/>
      <c r="L37" s="462"/>
      <c r="M37" s="462"/>
      <c r="N37" s="462"/>
      <c r="O37" s="462"/>
      <c r="P37" s="465"/>
      <c r="Q37" s="383"/>
      <c r="R37" s="451">
        <v>686.7</v>
      </c>
      <c r="S37" s="452">
        <v>772.54</v>
      </c>
      <c r="T37" s="452">
        <v>927.04799999999989</v>
      </c>
      <c r="U37" s="452"/>
      <c r="V37" s="451">
        <f t="shared" si="3"/>
        <v>0</v>
      </c>
      <c r="W37" s="452">
        <f t="shared" si="3"/>
        <v>0</v>
      </c>
      <c r="X37" s="492">
        <f t="shared" si="3"/>
        <v>0</v>
      </c>
      <c r="Y37" s="496"/>
      <c r="Z37" s="413"/>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row>
    <row r="38" spans="1:51" ht="18" x14ac:dyDescent="0.25">
      <c r="A38" s="930" t="s">
        <v>17</v>
      </c>
      <c r="B38" s="931"/>
      <c r="C38" s="932"/>
      <c r="D38" s="69"/>
      <c r="E38" s="887" t="s">
        <v>790</v>
      </c>
      <c r="F38" s="888"/>
      <c r="G38" s="888"/>
      <c r="H38" s="889"/>
      <c r="I38" s="461"/>
      <c r="J38" s="462"/>
      <c r="K38" s="462"/>
      <c r="L38" s="462"/>
      <c r="M38" s="462"/>
      <c r="N38" s="462"/>
      <c r="O38" s="462"/>
      <c r="P38" s="465"/>
      <c r="Q38" s="383"/>
      <c r="R38" s="451">
        <v>1123.2</v>
      </c>
      <c r="S38" s="452">
        <v>1263.5999999999999</v>
      </c>
      <c r="T38" s="452">
        <v>1516.32</v>
      </c>
      <c r="U38" s="452"/>
      <c r="V38" s="451">
        <f t="shared" si="3"/>
        <v>0</v>
      </c>
      <c r="W38" s="452">
        <f t="shared" si="3"/>
        <v>0</v>
      </c>
      <c r="X38" s="492">
        <f t="shared" si="3"/>
        <v>0</v>
      </c>
      <c r="Y38" s="496"/>
      <c r="Z38" s="413"/>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row>
    <row r="39" spans="1:51" ht="18" x14ac:dyDescent="0.25">
      <c r="A39" s="933"/>
      <c r="B39" s="934"/>
      <c r="C39" s="935"/>
      <c r="D39" s="69"/>
      <c r="E39" s="887" t="s">
        <v>791</v>
      </c>
      <c r="F39" s="888"/>
      <c r="G39" s="888"/>
      <c r="H39" s="889"/>
      <c r="I39" s="461"/>
      <c r="J39" s="462"/>
      <c r="K39" s="462"/>
      <c r="L39" s="462"/>
      <c r="M39" s="462"/>
      <c r="N39" s="462"/>
      <c r="O39" s="462"/>
      <c r="P39" s="465"/>
      <c r="Q39" s="383"/>
      <c r="R39" s="451">
        <v>1717.2</v>
      </c>
      <c r="S39" s="452">
        <v>1931.85</v>
      </c>
      <c r="T39" s="452">
        <v>2318.2199999999998</v>
      </c>
      <c r="U39" s="452"/>
      <c r="V39" s="451">
        <f t="shared" si="3"/>
        <v>0</v>
      </c>
      <c r="W39" s="452">
        <f t="shared" si="3"/>
        <v>0</v>
      </c>
      <c r="X39" s="492">
        <f t="shared" si="3"/>
        <v>0</v>
      </c>
      <c r="Y39" s="496"/>
      <c r="Z39" s="413"/>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row>
    <row r="40" spans="1:51" x14ac:dyDescent="0.25">
      <c r="D40" s="69"/>
      <c r="E40" s="887" t="s">
        <v>792</v>
      </c>
      <c r="F40" s="888"/>
      <c r="G40" s="888"/>
      <c r="H40" s="889"/>
      <c r="I40" s="461"/>
      <c r="J40" s="462"/>
      <c r="K40" s="462"/>
      <c r="L40" s="462"/>
      <c r="M40" s="462"/>
      <c r="N40" s="462"/>
      <c r="O40" s="462"/>
      <c r="P40" s="465"/>
      <c r="Q40" s="383"/>
      <c r="R40" s="451">
        <v>1371.6</v>
      </c>
      <c r="S40" s="452">
        <v>1543.05</v>
      </c>
      <c r="T40" s="452">
        <v>1851.6599999999999</v>
      </c>
      <c r="U40" s="452"/>
      <c r="V40" s="451">
        <f t="shared" si="3"/>
        <v>0</v>
      </c>
      <c r="W40" s="452">
        <f t="shared" si="3"/>
        <v>0</v>
      </c>
      <c r="X40" s="492">
        <f t="shared" si="3"/>
        <v>0</v>
      </c>
      <c r="Y40" s="496"/>
      <c r="Z40" s="413"/>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row>
    <row r="41" spans="1:51" x14ac:dyDescent="0.25">
      <c r="D41" s="69"/>
      <c r="E41" s="887" t="s">
        <v>793</v>
      </c>
      <c r="F41" s="888"/>
      <c r="G41" s="888"/>
      <c r="H41" s="889"/>
      <c r="I41" s="461"/>
      <c r="J41" s="462"/>
      <c r="K41" s="462"/>
      <c r="L41" s="462"/>
      <c r="M41" s="462"/>
      <c r="N41" s="462"/>
      <c r="O41" s="462"/>
      <c r="P41" s="465"/>
      <c r="Q41" s="383"/>
      <c r="R41" s="451">
        <v>2188.8000000000002</v>
      </c>
      <c r="S41" s="452">
        <v>2462.4</v>
      </c>
      <c r="T41" s="452">
        <v>2954.88</v>
      </c>
      <c r="U41" s="452"/>
      <c r="V41" s="451">
        <f t="shared" si="3"/>
        <v>0</v>
      </c>
      <c r="W41" s="452">
        <f t="shared" si="3"/>
        <v>0</v>
      </c>
      <c r="X41" s="492">
        <f t="shared" si="3"/>
        <v>0</v>
      </c>
      <c r="Y41" s="496"/>
      <c r="Z41" s="413"/>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row>
    <row r="42" spans="1:51" x14ac:dyDescent="0.25">
      <c r="A42" s="858" t="s">
        <v>22</v>
      </c>
      <c r="B42" s="858"/>
      <c r="C42" s="858"/>
      <c r="D42" s="69"/>
      <c r="E42" s="890" t="s">
        <v>794</v>
      </c>
      <c r="F42" s="891"/>
      <c r="G42" s="891"/>
      <c r="H42" s="892"/>
      <c r="I42" s="461"/>
      <c r="J42" s="462"/>
      <c r="K42" s="462"/>
      <c r="L42" s="462"/>
      <c r="M42" s="462"/>
      <c r="N42" s="462"/>
      <c r="O42" s="462"/>
      <c r="P42" s="465"/>
      <c r="Q42" s="383"/>
      <c r="R42" s="451">
        <v>3379.5</v>
      </c>
      <c r="S42" s="452">
        <v>3801.94</v>
      </c>
      <c r="T42" s="452">
        <v>4562.3279999999995</v>
      </c>
      <c r="U42" s="452"/>
      <c r="V42" s="451">
        <f t="shared" si="3"/>
        <v>0</v>
      </c>
      <c r="W42" s="452">
        <f t="shared" si="3"/>
        <v>0</v>
      </c>
      <c r="X42" s="492">
        <f t="shared" si="3"/>
        <v>0</v>
      </c>
      <c r="Y42" s="496"/>
      <c r="Z42" s="413"/>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row>
    <row r="43" spans="1:51" x14ac:dyDescent="0.25">
      <c r="A43" s="73" t="s">
        <v>80</v>
      </c>
      <c r="B43" s="678"/>
      <c r="C43" s="678"/>
      <c r="D43" s="69"/>
      <c r="E43" s="453" t="s">
        <v>832</v>
      </c>
      <c r="F43" s="454"/>
      <c r="G43" s="454"/>
      <c r="H43" s="454"/>
      <c r="I43" s="454"/>
      <c r="J43" s="454"/>
      <c r="K43" s="454"/>
      <c r="L43" s="454"/>
      <c r="M43" s="454"/>
      <c r="N43" s="454"/>
      <c r="O43" s="454"/>
      <c r="P43" s="454"/>
      <c r="Q43" s="266">
        <f>IF(SUM(Q44:Q50)&gt;0,9999,0)</f>
        <v>0</v>
      </c>
      <c r="R43" s="454"/>
      <c r="S43" s="454"/>
      <c r="T43" s="454"/>
      <c r="U43" s="454"/>
      <c r="V43" s="456"/>
      <c r="W43" s="456"/>
      <c r="X43" s="456"/>
      <c r="Y43" s="496"/>
      <c r="Z43" s="413"/>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row>
    <row r="44" spans="1:51" x14ac:dyDescent="0.25">
      <c r="A44" s="73" t="s">
        <v>24</v>
      </c>
      <c r="B44" s="678"/>
      <c r="C44" s="678"/>
      <c r="D44" s="69"/>
      <c r="E44" s="893" t="s">
        <v>789</v>
      </c>
      <c r="F44" s="894"/>
      <c r="G44" s="894"/>
      <c r="H44" s="895"/>
      <c r="I44" s="457"/>
      <c r="J44" s="458"/>
      <c r="K44" s="458"/>
      <c r="L44" s="458"/>
      <c r="M44" s="458"/>
      <c r="N44" s="458"/>
      <c r="O44" s="458"/>
      <c r="P44" s="464"/>
      <c r="Q44" s="383"/>
      <c r="R44" s="451">
        <v>312</v>
      </c>
      <c r="S44" s="452">
        <v>351</v>
      </c>
      <c r="T44" s="452">
        <v>421.2</v>
      </c>
      <c r="U44" s="452"/>
      <c r="V44" s="451">
        <f t="shared" ref="V44:X50" si="4">$Q44*R44</f>
        <v>0</v>
      </c>
      <c r="W44" s="452">
        <f t="shared" si="4"/>
        <v>0</v>
      </c>
      <c r="X44" s="492">
        <f t="shared" si="4"/>
        <v>0</v>
      </c>
      <c r="Y44" s="496"/>
      <c r="Z44" s="413"/>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row>
    <row r="45" spans="1:51" x14ac:dyDescent="0.25">
      <c r="A45" s="73" t="s">
        <v>25</v>
      </c>
      <c r="B45" s="678"/>
      <c r="C45" s="678"/>
      <c r="D45" s="69"/>
      <c r="E45" s="887" t="s">
        <v>790</v>
      </c>
      <c r="F45" s="888"/>
      <c r="G45" s="888"/>
      <c r="H45" s="889"/>
      <c r="I45" s="461"/>
      <c r="J45" s="462"/>
      <c r="K45" s="462"/>
      <c r="L45" s="462"/>
      <c r="M45" s="462"/>
      <c r="N45" s="462"/>
      <c r="O45" s="462"/>
      <c r="P45" s="465"/>
      <c r="Q45" s="383"/>
      <c r="R45" s="451">
        <v>524.25</v>
      </c>
      <c r="S45" s="452">
        <v>589.78</v>
      </c>
      <c r="T45" s="452">
        <v>707.73599999999999</v>
      </c>
      <c r="U45" s="452"/>
      <c r="V45" s="451">
        <f t="shared" si="4"/>
        <v>0</v>
      </c>
      <c r="W45" s="452">
        <f t="shared" si="4"/>
        <v>0</v>
      </c>
      <c r="X45" s="492">
        <f t="shared" si="4"/>
        <v>0</v>
      </c>
      <c r="Y45" s="496"/>
      <c r="Z45" s="413"/>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row>
    <row r="46" spans="1:51" ht="15" customHeight="1" x14ac:dyDescent="0.25">
      <c r="A46" s="73" t="s">
        <v>26</v>
      </c>
      <c r="B46" s="678"/>
      <c r="C46" s="678"/>
      <c r="D46" s="69"/>
      <c r="E46" s="887" t="s">
        <v>791</v>
      </c>
      <c r="F46" s="888"/>
      <c r="G46" s="888"/>
      <c r="H46" s="889"/>
      <c r="I46" s="461"/>
      <c r="J46" s="462"/>
      <c r="K46" s="462"/>
      <c r="L46" s="462"/>
      <c r="M46" s="462"/>
      <c r="N46" s="462"/>
      <c r="O46" s="462"/>
      <c r="P46" s="465"/>
      <c r="Q46" s="383"/>
      <c r="R46" s="451">
        <v>784.5</v>
      </c>
      <c r="S46" s="452">
        <v>882.56</v>
      </c>
      <c r="T46" s="452">
        <v>1059.0719999999999</v>
      </c>
      <c r="U46" s="452"/>
      <c r="V46" s="451">
        <f t="shared" si="4"/>
        <v>0</v>
      </c>
      <c r="W46" s="452">
        <f t="shared" si="4"/>
        <v>0</v>
      </c>
      <c r="X46" s="492">
        <f t="shared" si="4"/>
        <v>0</v>
      </c>
      <c r="Y46" s="496"/>
      <c r="Z46" s="413"/>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row>
    <row r="47" spans="1:51" x14ac:dyDescent="0.25">
      <c r="A47" s="73" t="s">
        <v>27</v>
      </c>
      <c r="B47" s="678"/>
      <c r="C47" s="678"/>
      <c r="D47" s="69"/>
      <c r="E47" s="887" t="s">
        <v>792</v>
      </c>
      <c r="F47" s="888"/>
      <c r="G47" s="888"/>
      <c r="H47" s="889"/>
      <c r="I47" s="461"/>
      <c r="J47" s="462"/>
      <c r="K47" s="462"/>
      <c r="L47" s="462"/>
      <c r="M47" s="462"/>
      <c r="N47" s="462"/>
      <c r="O47" s="462"/>
      <c r="P47" s="465"/>
      <c r="Q47" s="383"/>
      <c r="R47" s="451">
        <v>618.75</v>
      </c>
      <c r="S47" s="452">
        <v>696.09</v>
      </c>
      <c r="T47" s="452">
        <v>835.30799999999999</v>
      </c>
      <c r="U47" s="452"/>
      <c r="V47" s="451">
        <f t="shared" si="4"/>
        <v>0</v>
      </c>
      <c r="W47" s="452">
        <f t="shared" si="4"/>
        <v>0</v>
      </c>
      <c r="X47" s="492">
        <f t="shared" si="4"/>
        <v>0</v>
      </c>
      <c r="Y47" s="496"/>
      <c r="Z47" s="413"/>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row>
    <row r="48" spans="1:51" ht="15" customHeight="1" x14ac:dyDescent="0.25">
      <c r="A48" s="73" t="s">
        <v>28</v>
      </c>
      <c r="B48" s="678"/>
      <c r="C48" s="678"/>
      <c r="D48" s="69"/>
      <c r="E48" s="887" t="s">
        <v>793</v>
      </c>
      <c r="F48" s="888"/>
      <c r="G48" s="888"/>
      <c r="H48" s="889"/>
      <c r="I48" s="461"/>
      <c r="J48" s="462"/>
      <c r="K48" s="462"/>
      <c r="L48" s="462"/>
      <c r="M48" s="462"/>
      <c r="N48" s="462"/>
      <c r="O48" s="462"/>
      <c r="P48" s="465"/>
      <c r="Q48" s="383"/>
      <c r="R48" s="451">
        <v>1002</v>
      </c>
      <c r="S48" s="452">
        <v>1127.25</v>
      </c>
      <c r="T48" s="452">
        <v>1352.7</v>
      </c>
      <c r="U48" s="452"/>
      <c r="V48" s="451">
        <f t="shared" si="4"/>
        <v>0</v>
      </c>
      <c r="W48" s="452">
        <f t="shared" si="4"/>
        <v>0</v>
      </c>
      <c r="X48" s="492">
        <f t="shared" si="4"/>
        <v>0</v>
      </c>
      <c r="Y48" s="496"/>
      <c r="Z48" s="413"/>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row>
    <row r="49" spans="1:51" ht="15" customHeight="1" x14ac:dyDescent="0.25">
      <c r="A49" s="79"/>
      <c r="B49" s="678"/>
      <c r="C49" s="678"/>
      <c r="D49" s="69"/>
      <c r="E49" s="887" t="s">
        <v>794</v>
      </c>
      <c r="F49" s="888"/>
      <c r="G49" s="888"/>
      <c r="H49" s="889"/>
      <c r="I49" s="461"/>
      <c r="J49" s="462"/>
      <c r="K49" s="462"/>
      <c r="L49" s="462"/>
      <c r="M49" s="462"/>
      <c r="N49" s="462"/>
      <c r="O49" s="462"/>
      <c r="P49" s="465"/>
      <c r="Q49" s="383"/>
      <c r="R49" s="451">
        <v>1503</v>
      </c>
      <c r="S49" s="452">
        <v>1690.88</v>
      </c>
      <c r="T49" s="452">
        <v>2029.056</v>
      </c>
      <c r="U49" s="452"/>
      <c r="V49" s="451">
        <f t="shared" si="4"/>
        <v>0</v>
      </c>
      <c r="W49" s="452">
        <f t="shared" si="4"/>
        <v>0</v>
      </c>
      <c r="X49" s="492">
        <f t="shared" si="4"/>
        <v>0</v>
      </c>
      <c r="Y49" s="496"/>
      <c r="Z49" s="413"/>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row>
    <row r="50" spans="1:51" x14ac:dyDescent="0.25">
      <c r="A50" s="859" t="s">
        <v>810</v>
      </c>
      <c r="B50" s="859"/>
      <c r="C50" s="859"/>
      <c r="D50" s="69"/>
      <c r="E50" s="890" t="s">
        <v>833</v>
      </c>
      <c r="F50" s="891"/>
      <c r="G50" s="891"/>
      <c r="H50" s="892"/>
      <c r="I50" s="461"/>
      <c r="J50" s="462"/>
      <c r="K50" s="462"/>
      <c r="L50" s="462"/>
      <c r="M50" s="462"/>
      <c r="N50" s="462"/>
      <c r="O50" s="462"/>
      <c r="P50" s="465"/>
      <c r="Q50" s="383"/>
      <c r="R50" s="451">
        <v>2538</v>
      </c>
      <c r="S50" s="452">
        <v>2855.25</v>
      </c>
      <c r="T50" s="452">
        <v>3426.2999999999997</v>
      </c>
      <c r="U50" s="452"/>
      <c r="V50" s="451">
        <f t="shared" si="4"/>
        <v>0</v>
      </c>
      <c r="W50" s="452">
        <f t="shared" si="4"/>
        <v>0</v>
      </c>
      <c r="X50" s="492">
        <f t="shared" si="4"/>
        <v>0</v>
      </c>
      <c r="Y50" s="496"/>
      <c r="Z50" s="413"/>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row>
    <row r="51" spans="1:51" x14ac:dyDescent="0.25">
      <c r="A51" s="859"/>
      <c r="B51" s="859"/>
      <c r="C51" s="859"/>
      <c r="D51" s="69"/>
      <c r="E51" s="453" t="s">
        <v>834</v>
      </c>
      <c r="F51" s="454"/>
      <c r="G51" s="454"/>
      <c r="H51" s="454"/>
      <c r="I51" s="454"/>
      <c r="J51" s="454"/>
      <c r="K51" s="454"/>
      <c r="L51" s="454"/>
      <c r="M51" s="454"/>
      <c r="N51" s="454"/>
      <c r="O51" s="454"/>
      <c r="P51" s="454"/>
      <c r="Q51" s="266">
        <f>IF(SUM(Q52:Q58)&gt;0,9999,0)</f>
        <v>0</v>
      </c>
      <c r="R51" s="454"/>
      <c r="S51" s="454"/>
      <c r="T51" s="454"/>
      <c r="U51" s="454"/>
      <c r="V51" s="456"/>
      <c r="W51" s="456"/>
      <c r="X51" s="456"/>
      <c r="Y51" s="496"/>
      <c r="Z51" s="413"/>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row>
    <row r="52" spans="1:51" ht="18" x14ac:dyDescent="0.25">
      <c r="A52" s="851" t="s">
        <v>29</v>
      </c>
      <c r="B52" s="851"/>
      <c r="C52" s="851"/>
      <c r="D52" s="69"/>
      <c r="E52" s="893" t="s">
        <v>789</v>
      </c>
      <c r="F52" s="894"/>
      <c r="G52" s="894"/>
      <c r="H52" s="895"/>
      <c r="I52" s="457"/>
      <c r="J52" s="458"/>
      <c r="K52" s="458"/>
      <c r="L52" s="458"/>
      <c r="M52" s="458"/>
      <c r="N52" s="458"/>
      <c r="O52" s="458"/>
      <c r="P52" s="464"/>
      <c r="Q52" s="383"/>
      <c r="R52" s="451">
        <v>349.5</v>
      </c>
      <c r="S52" s="452">
        <v>393.19</v>
      </c>
      <c r="T52" s="452">
        <v>471.82799999999997</v>
      </c>
      <c r="U52" s="452"/>
      <c r="V52" s="451">
        <f t="shared" ref="V52:X58" si="5">$Q52*R52</f>
        <v>0</v>
      </c>
      <c r="W52" s="452">
        <f t="shared" si="5"/>
        <v>0</v>
      </c>
      <c r="X52" s="492">
        <f t="shared" si="5"/>
        <v>0</v>
      </c>
      <c r="Y52" s="496"/>
      <c r="Z52" s="413"/>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row>
    <row r="53" spans="1:51" ht="18" x14ac:dyDescent="0.25">
      <c r="A53" s="851"/>
      <c r="B53" s="851"/>
      <c r="C53" s="851"/>
      <c r="D53" s="69"/>
      <c r="E53" s="887" t="s">
        <v>790</v>
      </c>
      <c r="F53" s="888"/>
      <c r="G53" s="888"/>
      <c r="H53" s="889"/>
      <c r="I53" s="461"/>
      <c r="J53" s="462"/>
      <c r="K53" s="462"/>
      <c r="L53" s="462"/>
      <c r="M53" s="462"/>
      <c r="N53" s="462"/>
      <c r="O53" s="462"/>
      <c r="P53" s="465"/>
      <c r="Q53" s="383"/>
      <c r="R53" s="451">
        <v>590.25</v>
      </c>
      <c r="S53" s="452">
        <v>664.03</v>
      </c>
      <c r="T53" s="452">
        <v>796.8359999999999</v>
      </c>
      <c r="U53" s="452"/>
      <c r="V53" s="451">
        <f t="shared" si="5"/>
        <v>0</v>
      </c>
      <c r="W53" s="452">
        <f t="shared" si="5"/>
        <v>0</v>
      </c>
      <c r="X53" s="492">
        <f t="shared" si="5"/>
        <v>0</v>
      </c>
      <c r="Y53" s="496"/>
      <c r="Z53" s="413"/>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row>
    <row r="54" spans="1:51" x14ac:dyDescent="0.25">
      <c r="A54" s="677"/>
      <c r="C54" s="677"/>
      <c r="D54" s="69"/>
      <c r="E54" s="887" t="s">
        <v>791</v>
      </c>
      <c r="F54" s="888"/>
      <c r="G54" s="888"/>
      <c r="H54" s="889"/>
      <c r="I54" s="461"/>
      <c r="J54" s="462"/>
      <c r="K54" s="462"/>
      <c r="L54" s="462"/>
      <c r="M54" s="462"/>
      <c r="N54" s="462"/>
      <c r="O54" s="462"/>
      <c r="P54" s="465"/>
      <c r="Q54" s="383"/>
      <c r="R54" s="451">
        <v>879</v>
      </c>
      <c r="S54" s="452">
        <v>988.88</v>
      </c>
      <c r="T54" s="452">
        <v>1186.6559999999999</v>
      </c>
      <c r="U54" s="452"/>
      <c r="V54" s="451">
        <f t="shared" si="5"/>
        <v>0</v>
      </c>
      <c r="W54" s="452">
        <f t="shared" si="5"/>
        <v>0</v>
      </c>
      <c r="X54" s="492">
        <f t="shared" si="5"/>
        <v>0</v>
      </c>
      <c r="Y54" s="496"/>
      <c r="Z54" s="413"/>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row>
    <row r="55" spans="1:51" x14ac:dyDescent="0.25">
      <c r="D55" s="69"/>
      <c r="E55" s="887" t="s">
        <v>792</v>
      </c>
      <c r="F55" s="888"/>
      <c r="G55" s="888"/>
      <c r="H55" s="889"/>
      <c r="I55" s="461"/>
      <c r="J55" s="462"/>
      <c r="K55" s="462"/>
      <c r="L55" s="462"/>
      <c r="M55" s="462"/>
      <c r="N55" s="462"/>
      <c r="O55" s="462"/>
      <c r="P55" s="465"/>
      <c r="Q55" s="383"/>
      <c r="R55" s="451">
        <v>727.5</v>
      </c>
      <c r="S55" s="452">
        <v>818.44</v>
      </c>
      <c r="T55" s="452">
        <v>982.12800000000004</v>
      </c>
      <c r="U55" s="452"/>
      <c r="V55" s="451">
        <f t="shared" si="5"/>
        <v>0</v>
      </c>
      <c r="W55" s="452">
        <f t="shared" si="5"/>
        <v>0</v>
      </c>
      <c r="X55" s="492">
        <f t="shared" si="5"/>
        <v>0</v>
      </c>
      <c r="Y55" s="496"/>
      <c r="Z55" s="413"/>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row>
    <row r="56" spans="1:51" ht="15" customHeight="1" x14ac:dyDescent="0.25">
      <c r="D56" s="69"/>
      <c r="E56" s="887" t="s">
        <v>793</v>
      </c>
      <c r="F56" s="888"/>
      <c r="G56" s="888"/>
      <c r="H56" s="889"/>
      <c r="I56" s="461"/>
      <c r="J56" s="462"/>
      <c r="K56" s="462"/>
      <c r="L56" s="462"/>
      <c r="M56" s="462"/>
      <c r="N56" s="462"/>
      <c r="O56" s="462"/>
      <c r="P56" s="465"/>
      <c r="Q56" s="383"/>
      <c r="R56" s="451">
        <v>1171.5</v>
      </c>
      <c r="S56" s="452">
        <v>1317.94</v>
      </c>
      <c r="T56" s="452">
        <v>1581.528</v>
      </c>
      <c r="U56" s="452"/>
      <c r="V56" s="451">
        <f t="shared" si="5"/>
        <v>0</v>
      </c>
      <c r="W56" s="452">
        <f t="shared" si="5"/>
        <v>0</v>
      </c>
      <c r="X56" s="492">
        <f t="shared" si="5"/>
        <v>0</v>
      </c>
      <c r="Y56" s="496"/>
      <c r="Z56" s="413"/>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row>
    <row r="57" spans="1:51" ht="15" customHeight="1" x14ac:dyDescent="0.25">
      <c r="D57" s="69"/>
      <c r="E57" s="887" t="s">
        <v>794</v>
      </c>
      <c r="F57" s="888"/>
      <c r="G57" s="888"/>
      <c r="H57" s="889"/>
      <c r="I57" s="461"/>
      <c r="J57" s="462"/>
      <c r="K57" s="462"/>
      <c r="L57" s="462"/>
      <c r="M57" s="462"/>
      <c r="N57" s="462"/>
      <c r="O57" s="462"/>
      <c r="P57" s="465"/>
      <c r="Q57" s="383"/>
      <c r="R57" s="451">
        <v>1762.5</v>
      </c>
      <c r="S57" s="452">
        <v>1982.81</v>
      </c>
      <c r="T57" s="452">
        <v>2379.3719999999998</v>
      </c>
      <c r="U57" s="452"/>
      <c r="V57" s="451">
        <f t="shared" si="5"/>
        <v>0</v>
      </c>
      <c r="W57" s="452">
        <f t="shared" si="5"/>
        <v>0</v>
      </c>
      <c r="X57" s="492">
        <f t="shared" si="5"/>
        <v>0</v>
      </c>
      <c r="Y57" s="496"/>
      <c r="Z57" s="413"/>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row>
    <row r="58" spans="1:51" ht="15" customHeight="1" x14ac:dyDescent="0.25">
      <c r="D58" s="69"/>
      <c r="E58" s="883" t="s">
        <v>833</v>
      </c>
      <c r="F58" s="884"/>
      <c r="G58" s="884"/>
      <c r="H58" s="885"/>
      <c r="I58" s="466"/>
      <c r="J58" s="467"/>
      <c r="K58" s="467"/>
      <c r="L58" s="467"/>
      <c r="M58" s="467"/>
      <c r="N58" s="467"/>
      <c r="O58" s="467"/>
      <c r="P58" s="468"/>
      <c r="Q58" s="384"/>
      <c r="R58" s="469">
        <v>2981.25</v>
      </c>
      <c r="S58" s="470">
        <v>3353.91</v>
      </c>
      <c r="T58" s="470">
        <v>4024.6919999999996</v>
      </c>
      <c r="U58" s="470"/>
      <c r="V58" s="469">
        <f t="shared" si="5"/>
        <v>0</v>
      </c>
      <c r="W58" s="470">
        <f t="shared" si="5"/>
        <v>0</v>
      </c>
      <c r="X58" s="495">
        <f t="shared" si="5"/>
        <v>0</v>
      </c>
      <c r="Y58" s="496"/>
      <c r="Z58" s="413"/>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row>
    <row r="59" spans="1:51" ht="15" customHeight="1" x14ac:dyDescent="0.25">
      <c r="D59" s="69"/>
      <c r="E59" s="886"/>
      <c r="F59" s="886"/>
      <c r="G59" s="886"/>
      <c r="H59" s="886"/>
      <c r="I59" s="886"/>
      <c r="J59" s="886"/>
      <c r="K59" s="886"/>
      <c r="L59" s="886"/>
      <c r="M59" s="886"/>
      <c r="N59" s="886"/>
      <c r="O59" s="886"/>
      <c r="P59" s="886"/>
      <c r="Q59" s="886"/>
      <c r="R59" s="886"/>
      <c r="S59" s="886"/>
      <c r="T59" s="886"/>
      <c r="U59" s="886"/>
      <c r="V59" s="886"/>
      <c r="W59" s="886"/>
      <c r="X59" s="413"/>
      <c r="Y59"/>
      <c r="Z59" s="413"/>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25">
      <c r="D60" s="69"/>
      <c r="E60" s="886"/>
      <c r="F60" s="886"/>
      <c r="G60" s="886"/>
      <c r="H60" s="886"/>
      <c r="I60" s="886"/>
      <c r="J60" s="886"/>
      <c r="K60" s="886"/>
      <c r="L60" s="886"/>
      <c r="M60" s="886"/>
      <c r="N60" s="886"/>
      <c r="O60" s="886"/>
      <c r="P60" s="886"/>
      <c r="Q60" s="886"/>
      <c r="R60" s="886"/>
      <c r="S60" s="886"/>
      <c r="T60" s="886"/>
      <c r="U60" s="886"/>
      <c r="V60" s="886"/>
      <c r="W60" s="886"/>
      <c r="X60" s="413"/>
      <c r="Y60"/>
      <c r="Z60" s="413"/>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25">
      <c r="D61" s="69"/>
      <c r="E61" s="886"/>
      <c r="F61" s="886"/>
      <c r="G61" s="886"/>
      <c r="H61" s="886"/>
      <c r="I61" s="886"/>
      <c r="J61" s="886"/>
      <c r="K61" s="886"/>
      <c r="L61" s="886"/>
      <c r="M61" s="886"/>
      <c r="N61" s="886"/>
      <c r="O61" s="886"/>
      <c r="P61" s="886"/>
      <c r="Q61" s="886"/>
      <c r="R61" s="886"/>
      <c r="S61" s="886"/>
      <c r="T61" s="886"/>
      <c r="U61" s="886"/>
      <c r="V61" s="886"/>
      <c r="W61" s="886"/>
      <c r="X61" s="413"/>
      <c r="Y61"/>
      <c r="Z61" s="413"/>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25">
      <c r="D62" s="69"/>
      <c r="E62" s="69"/>
      <c r="F62" s="69"/>
      <c r="G62" s="69"/>
      <c r="H62" s="69"/>
      <c r="I62" s="69"/>
      <c r="J62" s="69"/>
      <c r="K62" s="69"/>
      <c r="L62" s="69"/>
      <c r="M62" s="69"/>
      <c r="N62" s="69"/>
      <c r="O62" s="69"/>
      <c r="P62" s="69"/>
      <c r="Q62" s="137"/>
      <c r="R62" s="69"/>
      <c r="S62" s="69"/>
      <c r="T62" s="69"/>
      <c r="U62" s="69"/>
      <c r="V62" s="69"/>
      <c r="W62" s="69"/>
      <c r="X62" s="413"/>
      <c r="Y62"/>
      <c r="Z62" s="413"/>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25">
      <c r="D63" s="69"/>
      <c r="E63" s="69"/>
      <c r="F63" s="69"/>
      <c r="G63" s="69"/>
      <c r="H63" s="69"/>
      <c r="I63" s="69"/>
      <c r="J63" s="69"/>
      <c r="K63" s="69"/>
      <c r="L63" s="69"/>
      <c r="M63" s="69"/>
      <c r="N63" s="69"/>
      <c r="O63" s="69"/>
      <c r="P63" s="69"/>
      <c r="Q63" s="137"/>
      <c r="R63" s="69"/>
      <c r="S63" s="69"/>
      <c r="T63" s="69"/>
      <c r="U63" s="69"/>
      <c r="V63" s="69"/>
      <c r="W63" s="69"/>
      <c r="X63" s="413"/>
      <c r="Y63"/>
      <c r="Z63" s="413"/>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25">
      <c r="D64" s="69"/>
      <c r="E64" s="69"/>
      <c r="F64" s="69"/>
      <c r="G64" s="69"/>
      <c r="H64" s="69"/>
      <c r="I64" s="69"/>
      <c r="J64" s="69"/>
      <c r="K64" s="69"/>
      <c r="L64" s="69"/>
      <c r="M64" s="69"/>
      <c r="N64" s="69"/>
      <c r="O64" s="69"/>
      <c r="P64" s="69"/>
      <c r="Q64" s="137"/>
      <c r="R64" s="69"/>
      <c r="S64" s="69"/>
      <c r="T64" s="69"/>
      <c r="U64" s="69"/>
      <c r="V64" s="69"/>
      <c r="W64" s="69"/>
      <c r="X64" s="413"/>
      <c r="Y64"/>
      <c r="Z64" s="413"/>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25">
      <c r="D65" s="69"/>
      <c r="E65" s="69"/>
      <c r="F65" s="69"/>
      <c r="G65" s="69"/>
      <c r="H65" s="69"/>
      <c r="I65" s="69"/>
      <c r="J65" s="69"/>
      <c r="K65" s="69"/>
      <c r="L65" s="69"/>
      <c r="M65" s="69"/>
      <c r="N65" s="69"/>
      <c r="O65" s="69"/>
      <c r="P65" s="69"/>
      <c r="Q65" s="137"/>
      <c r="R65" s="69"/>
      <c r="S65" s="69"/>
      <c r="T65" s="69"/>
      <c r="U65" s="69"/>
      <c r="V65" s="69"/>
      <c r="W65" s="69"/>
      <c r="X65" s="413"/>
      <c r="Y65"/>
      <c r="Z65" s="413"/>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25">
      <c r="D66" s="69"/>
      <c r="E66" s="69"/>
      <c r="F66" s="69"/>
      <c r="G66" s="69"/>
      <c r="H66" s="69"/>
      <c r="I66" s="69"/>
      <c r="J66" s="69"/>
      <c r="K66" s="69"/>
      <c r="L66" s="69"/>
      <c r="M66" s="69"/>
      <c r="N66" s="69"/>
      <c r="O66" s="69"/>
      <c r="P66" s="69"/>
      <c r="Q66" s="137"/>
      <c r="R66" s="69"/>
      <c r="S66" s="69"/>
      <c r="T66" s="69"/>
      <c r="U66" s="69"/>
      <c r="V66" s="69"/>
      <c r="W66" s="69"/>
      <c r="X66" s="413"/>
      <c r="Y66"/>
      <c r="Z66" s="413"/>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25">
      <c r="D67" s="69"/>
      <c r="E67" s="69"/>
      <c r="F67" s="69"/>
      <c r="G67" s="69"/>
      <c r="H67" s="69"/>
      <c r="I67" s="69"/>
      <c r="J67" s="69"/>
      <c r="K67" s="69"/>
      <c r="L67" s="69"/>
      <c r="M67" s="69"/>
      <c r="N67" s="69"/>
      <c r="O67" s="69"/>
      <c r="P67" s="69"/>
      <c r="Q67" s="137"/>
      <c r="R67" s="69"/>
      <c r="S67" s="69"/>
      <c r="T67" s="69"/>
      <c r="U67" s="69"/>
      <c r="V67" s="69"/>
      <c r="W67" s="69"/>
      <c r="X67" s="413"/>
      <c r="Y67"/>
      <c r="Z67" s="413"/>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25">
      <c r="D68" s="69"/>
      <c r="E68" s="69"/>
      <c r="F68" s="69"/>
      <c r="G68" s="69"/>
      <c r="H68" s="69"/>
      <c r="I68" s="69"/>
      <c r="J68" s="69"/>
      <c r="K68" s="69"/>
      <c r="L68" s="69"/>
      <c r="M68" s="69"/>
      <c r="N68" s="69"/>
      <c r="O68" s="69"/>
      <c r="P68" s="69"/>
      <c r="Q68" s="137"/>
      <c r="R68" s="69"/>
      <c r="S68" s="69"/>
      <c r="T68" s="69"/>
      <c r="U68" s="69"/>
      <c r="V68" s="69"/>
      <c r="W68" s="69"/>
      <c r="X68" s="413"/>
      <c r="Y68"/>
      <c r="Z68" s="413"/>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25">
      <c r="D69" s="69"/>
      <c r="E69" s="69"/>
      <c r="F69" s="69"/>
      <c r="G69" s="69"/>
      <c r="H69" s="69"/>
      <c r="I69" s="69"/>
      <c r="J69" s="69"/>
      <c r="K69" s="69"/>
      <c r="L69" s="69"/>
      <c r="M69" s="69"/>
      <c r="N69" s="69"/>
      <c r="O69" s="69"/>
      <c r="P69" s="69"/>
      <c r="Q69" s="137"/>
      <c r="R69" s="69"/>
      <c r="S69" s="69"/>
      <c r="T69" s="69"/>
      <c r="U69" s="69"/>
      <c r="V69" s="69"/>
      <c r="W69" s="69"/>
      <c r="X69" s="413"/>
      <c r="Y69"/>
      <c r="Z69" s="413"/>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25">
      <c r="D70" s="69"/>
      <c r="E70" s="69"/>
      <c r="F70" s="69"/>
      <c r="G70" s="69"/>
      <c r="H70" s="69"/>
      <c r="I70" s="69"/>
      <c r="J70" s="69"/>
      <c r="K70" s="69"/>
      <c r="L70" s="69"/>
      <c r="M70" s="69"/>
      <c r="N70" s="69"/>
      <c r="O70" s="69"/>
      <c r="P70" s="69"/>
      <c r="Q70" s="137"/>
      <c r="R70" s="69"/>
      <c r="S70" s="69"/>
      <c r="T70" s="69"/>
      <c r="U70" s="69"/>
      <c r="V70" s="69"/>
      <c r="W70" s="69"/>
      <c r="X70" s="413"/>
      <c r="Y70"/>
      <c r="Z70" s="413"/>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25">
      <c r="D71" s="69"/>
      <c r="E71" s="69"/>
      <c r="F71" s="69"/>
      <c r="G71" s="69"/>
      <c r="H71" s="69"/>
      <c r="I71" s="69"/>
      <c r="J71" s="69"/>
      <c r="K71" s="69"/>
      <c r="L71" s="69"/>
      <c r="M71" s="69"/>
      <c r="N71" s="69"/>
      <c r="O71" s="69"/>
      <c r="P71" s="69"/>
      <c r="Q71" s="137"/>
      <c r="R71" s="69"/>
      <c r="S71" s="69"/>
      <c r="T71" s="69"/>
      <c r="U71" s="69"/>
      <c r="V71" s="69"/>
      <c r="W71" s="69"/>
      <c r="X71" s="413"/>
      <c r="Y71"/>
      <c r="Z71" s="413"/>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25">
      <c r="D72" s="69"/>
      <c r="E72" s="69"/>
      <c r="F72" s="69"/>
      <c r="G72" s="69"/>
      <c r="H72" s="69"/>
      <c r="I72" s="69"/>
      <c r="J72" s="69"/>
      <c r="K72" s="69"/>
      <c r="L72" s="69"/>
      <c r="M72" s="69"/>
      <c r="N72" s="69"/>
      <c r="O72" s="69"/>
      <c r="P72" s="69"/>
      <c r="Q72" s="137"/>
      <c r="R72" s="69"/>
      <c r="S72" s="69"/>
      <c r="T72" s="69"/>
      <c r="U72" s="69"/>
      <c r="V72" s="69"/>
      <c r="W72" s="69"/>
      <c r="X72" s="413"/>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25">
      <c r="D73" s="69"/>
      <c r="E73" s="69"/>
      <c r="F73" s="69"/>
      <c r="G73" s="69"/>
      <c r="H73" s="69"/>
      <c r="I73" s="69"/>
      <c r="J73" s="69"/>
      <c r="K73" s="69"/>
      <c r="L73" s="69"/>
      <c r="M73" s="69"/>
      <c r="N73" s="69"/>
      <c r="O73" s="69"/>
      <c r="P73" s="69"/>
      <c r="Q73" s="137"/>
      <c r="R73" s="69"/>
      <c r="S73" s="69"/>
      <c r="T73" s="69"/>
      <c r="U73" s="69"/>
      <c r="V73" s="69"/>
      <c r="W73" s="69"/>
      <c r="X73" s="413"/>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25">
      <c r="D74" s="69"/>
      <c r="E74" s="69"/>
      <c r="F74" s="69"/>
      <c r="G74" s="69"/>
      <c r="H74" s="69"/>
      <c r="I74" s="69"/>
      <c r="J74" s="69"/>
      <c r="K74" s="69"/>
      <c r="L74" s="69"/>
      <c r="M74" s="69"/>
      <c r="N74" s="69"/>
      <c r="O74" s="69"/>
      <c r="P74" s="69"/>
      <c r="Q74" s="137"/>
      <c r="R74" s="69"/>
      <c r="S74" s="69"/>
      <c r="T74" s="69"/>
      <c r="U74" s="69"/>
      <c r="V74" s="69"/>
      <c r="W74" s="69"/>
      <c r="X74" s="413"/>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25">
      <c r="D75" s="69"/>
      <c r="E75" s="69"/>
      <c r="F75" s="69"/>
      <c r="G75" s="69"/>
      <c r="H75" s="69"/>
      <c r="I75" s="69"/>
      <c r="J75" s="69"/>
      <c r="K75" s="69"/>
      <c r="L75" s="69"/>
      <c r="M75" s="69"/>
      <c r="N75" s="69"/>
      <c r="O75" s="69"/>
      <c r="P75" s="69"/>
      <c r="Q75" s="137"/>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25">
      <c r="D76" s="69"/>
      <c r="E76" s="69"/>
      <c r="F76" s="69"/>
      <c r="G76" s="69"/>
      <c r="H76" s="69"/>
      <c r="I76" s="69"/>
      <c r="J76" s="69"/>
      <c r="K76" s="69"/>
      <c r="L76" s="69"/>
      <c r="M76" s="69"/>
      <c r="N76" s="69"/>
      <c r="O76" s="69"/>
      <c r="P76" s="69"/>
      <c r="Q76" s="137"/>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25">
      <c r="D77" s="69"/>
      <c r="E77" s="69"/>
      <c r="F77" s="69"/>
      <c r="G77" s="69"/>
      <c r="H77" s="69"/>
      <c r="I77" s="69"/>
      <c r="J77" s="69"/>
      <c r="K77" s="69"/>
      <c r="L77" s="69"/>
      <c r="M77" s="69"/>
      <c r="N77" s="69"/>
      <c r="O77" s="69"/>
      <c r="P77" s="69"/>
      <c r="Q77" s="137"/>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25">
      <c r="D78" s="69"/>
      <c r="E78" s="69"/>
      <c r="F78" s="69"/>
      <c r="G78" s="69"/>
      <c r="H78" s="69"/>
      <c r="I78" s="69"/>
      <c r="J78" s="69"/>
      <c r="K78" s="69"/>
      <c r="L78" s="69"/>
      <c r="M78" s="69"/>
      <c r="N78" s="69"/>
      <c r="O78" s="69"/>
      <c r="P78" s="69"/>
      <c r="Q78" s="137"/>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25">
      <c r="D79" s="69"/>
      <c r="E79" s="69"/>
      <c r="F79" s="69"/>
      <c r="G79" s="69"/>
      <c r="H79" s="69"/>
      <c r="I79" s="69"/>
      <c r="J79" s="69"/>
      <c r="K79" s="69"/>
      <c r="L79" s="69"/>
      <c r="M79" s="69"/>
      <c r="N79" s="69"/>
      <c r="O79" s="69"/>
      <c r="P79" s="69"/>
      <c r="Q79" s="137"/>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25">
      <c r="D80" s="69"/>
      <c r="E80" s="69"/>
      <c r="F80" s="69"/>
      <c r="G80" s="69"/>
      <c r="H80" s="69"/>
      <c r="I80" s="69"/>
      <c r="J80" s="69"/>
      <c r="K80" s="69"/>
      <c r="L80" s="69"/>
      <c r="M80" s="69"/>
      <c r="N80" s="69"/>
      <c r="O80" s="69"/>
      <c r="P80" s="69"/>
      <c r="Q80" s="137"/>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25">
      <c r="D81" s="69"/>
      <c r="E81" s="69"/>
      <c r="F81" s="69"/>
      <c r="G81" s="69"/>
      <c r="H81" s="69"/>
      <c r="I81" s="69"/>
      <c r="J81" s="69"/>
      <c r="K81" s="69"/>
      <c r="L81" s="69"/>
      <c r="M81" s="69"/>
      <c r="N81" s="69"/>
      <c r="O81" s="69"/>
      <c r="P81" s="69"/>
      <c r="Q81" s="137"/>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25">
      <c r="D82" s="69"/>
      <c r="E82" s="69"/>
      <c r="F82" s="69"/>
      <c r="G82" s="69"/>
      <c r="H82" s="69"/>
      <c r="I82" s="69"/>
      <c r="J82" s="69"/>
      <c r="K82" s="69"/>
      <c r="L82" s="69"/>
      <c r="M82" s="69"/>
      <c r="N82" s="69"/>
      <c r="O82" s="69"/>
      <c r="P82" s="69"/>
      <c r="Q82" s="137"/>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25">
      <c r="D83" s="69"/>
      <c r="E83" s="69"/>
      <c r="F83" s="69"/>
      <c r="G83" s="69"/>
      <c r="H83" s="69"/>
      <c r="I83" s="69"/>
      <c r="J83" s="69"/>
      <c r="K83" s="69"/>
      <c r="L83" s="69"/>
      <c r="M83" s="69"/>
      <c r="N83" s="69"/>
      <c r="O83" s="69"/>
      <c r="P83" s="69"/>
      <c r="Q83" s="137"/>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25">
      <c r="D84" s="69"/>
      <c r="E84" s="69"/>
      <c r="F84" s="69"/>
      <c r="G84" s="69"/>
      <c r="H84" s="69"/>
      <c r="I84" s="69"/>
      <c r="J84" s="69"/>
      <c r="K84" s="69"/>
      <c r="L84" s="69"/>
      <c r="M84" s="69"/>
      <c r="N84" s="69"/>
      <c r="O84" s="69"/>
      <c r="P84" s="69"/>
      <c r="Q84" s="137"/>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25">
      <c r="D85" s="69"/>
      <c r="E85" s="69"/>
      <c r="F85" s="69"/>
      <c r="G85" s="69"/>
      <c r="H85" s="69"/>
      <c r="I85" s="69"/>
      <c r="J85" s="69"/>
      <c r="K85" s="69"/>
      <c r="L85" s="69"/>
      <c r="M85" s="69"/>
      <c r="N85" s="69"/>
      <c r="O85" s="69"/>
      <c r="P85" s="69"/>
      <c r="Q85" s="137"/>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25">
      <c r="D86" s="69"/>
      <c r="E86" s="69"/>
      <c r="F86" s="69"/>
      <c r="G86" s="69"/>
      <c r="H86" s="69"/>
      <c r="I86" s="69"/>
      <c r="J86" s="69"/>
      <c r="K86" s="69"/>
      <c r="L86" s="69"/>
      <c r="M86" s="69"/>
      <c r="N86" s="69"/>
      <c r="O86" s="69"/>
      <c r="P86" s="69"/>
      <c r="Q86" s="137"/>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25">
      <c r="D87" s="69"/>
      <c r="E87" s="69"/>
      <c r="F87" s="69"/>
      <c r="G87" s="69"/>
      <c r="H87" s="69"/>
      <c r="I87" s="69"/>
      <c r="J87" s="69"/>
      <c r="K87" s="69"/>
      <c r="L87" s="69"/>
      <c r="M87" s="69"/>
      <c r="N87" s="69"/>
      <c r="O87" s="69"/>
      <c r="P87" s="69"/>
      <c r="Q87" s="137"/>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25">
      <c r="D88" s="69"/>
      <c r="E88" s="69"/>
      <c r="F88" s="69"/>
      <c r="G88" s="69"/>
      <c r="H88" s="69"/>
      <c r="I88" s="69"/>
      <c r="J88" s="69"/>
      <c r="K88" s="69"/>
      <c r="L88" s="69"/>
      <c r="M88" s="69"/>
      <c r="N88" s="69"/>
      <c r="O88" s="69"/>
      <c r="P88" s="69"/>
      <c r="Q88" s="137"/>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25">
      <c r="D89" s="69"/>
      <c r="E89" s="69"/>
      <c r="F89" s="69"/>
      <c r="G89" s="69"/>
      <c r="H89" s="69"/>
      <c r="I89" s="69"/>
      <c r="J89" s="69"/>
      <c r="K89" s="69"/>
      <c r="L89" s="69"/>
      <c r="M89" s="69"/>
      <c r="N89" s="69"/>
      <c r="O89" s="69"/>
      <c r="P89" s="69"/>
      <c r="Q89" s="137"/>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25">
      <c r="D90" s="69"/>
      <c r="E90" s="69"/>
      <c r="F90" s="69"/>
      <c r="G90" s="69"/>
      <c r="H90" s="69"/>
      <c r="I90" s="69"/>
      <c r="J90" s="69"/>
      <c r="K90" s="69"/>
      <c r="L90" s="69"/>
      <c r="M90" s="69"/>
      <c r="N90" s="69"/>
      <c r="O90" s="69"/>
      <c r="P90" s="69"/>
      <c r="Q90" s="137"/>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25">
      <c r="D91" s="69"/>
      <c r="E91" s="69"/>
      <c r="F91" s="69"/>
      <c r="G91" s="69"/>
      <c r="H91" s="69"/>
      <c r="I91" s="69"/>
      <c r="J91" s="69"/>
      <c r="K91" s="69"/>
      <c r="L91" s="69"/>
      <c r="M91" s="69"/>
      <c r="N91" s="69"/>
      <c r="O91" s="69"/>
      <c r="P91" s="69"/>
      <c r="Q91" s="137"/>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25">
      <c r="D92" s="69"/>
      <c r="E92" s="69"/>
      <c r="F92" s="69"/>
      <c r="G92" s="69"/>
      <c r="H92" s="69"/>
      <c r="I92" s="69"/>
      <c r="J92" s="69"/>
      <c r="K92" s="69"/>
      <c r="L92" s="69"/>
      <c r="M92" s="69"/>
      <c r="N92" s="69"/>
      <c r="O92" s="69"/>
      <c r="P92" s="69"/>
      <c r="Q92" s="137"/>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25">
      <c r="D93" s="69"/>
      <c r="E93" s="69"/>
      <c r="F93" s="69"/>
      <c r="G93" s="69"/>
      <c r="H93" s="69"/>
      <c r="I93" s="69"/>
      <c r="J93" s="69"/>
      <c r="K93" s="69"/>
      <c r="L93" s="69"/>
      <c r="M93" s="69"/>
      <c r="N93" s="69"/>
      <c r="O93" s="69"/>
      <c r="P93" s="69"/>
      <c r="Q93" s="137"/>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25">
      <c r="D94" s="69"/>
      <c r="E94" s="69"/>
      <c r="F94" s="69"/>
      <c r="G94" s="69"/>
      <c r="H94" s="69"/>
      <c r="I94" s="69"/>
      <c r="J94" s="69"/>
      <c r="K94" s="69"/>
      <c r="L94" s="69"/>
      <c r="M94" s="69"/>
      <c r="N94" s="69"/>
      <c r="O94" s="69"/>
      <c r="P94" s="69"/>
      <c r="Q94" s="137"/>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25">
      <c r="D95" s="69"/>
      <c r="E95" s="69"/>
      <c r="F95" s="69"/>
      <c r="G95" s="69"/>
      <c r="H95" s="69"/>
      <c r="I95" s="69"/>
      <c r="J95" s="69"/>
      <c r="K95" s="69"/>
      <c r="L95" s="69"/>
      <c r="M95" s="69"/>
      <c r="N95" s="69"/>
      <c r="O95" s="69"/>
      <c r="P95" s="69"/>
      <c r="Q95" s="137"/>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25">
      <c r="D96" s="69"/>
      <c r="E96" s="69"/>
      <c r="F96" s="69"/>
      <c r="G96" s="69"/>
      <c r="H96" s="69"/>
      <c r="I96" s="69"/>
      <c r="J96" s="69"/>
      <c r="K96" s="69"/>
      <c r="L96" s="69"/>
      <c r="M96" s="69"/>
      <c r="N96" s="69"/>
      <c r="O96" s="69"/>
      <c r="P96" s="69"/>
      <c r="Q96" s="137"/>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25">
      <c r="D97" s="69"/>
      <c r="E97" s="69"/>
      <c r="F97" s="69"/>
      <c r="G97" s="69"/>
      <c r="H97" s="69"/>
      <c r="I97" s="69"/>
      <c r="J97" s="69"/>
      <c r="K97" s="69"/>
      <c r="L97" s="69"/>
      <c r="M97" s="69"/>
      <c r="N97" s="69"/>
      <c r="O97" s="69"/>
      <c r="P97" s="69"/>
      <c r="Q97" s="137"/>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25">
      <c r="D98" s="69"/>
      <c r="E98" s="69"/>
      <c r="F98" s="69"/>
      <c r="G98" s="69"/>
      <c r="H98" s="69"/>
      <c r="I98" s="69"/>
      <c r="J98" s="69"/>
      <c r="K98" s="69"/>
      <c r="L98" s="69"/>
      <c r="M98" s="69"/>
      <c r="N98" s="69"/>
      <c r="O98" s="69"/>
      <c r="P98" s="69"/>
      <c r="Q98" s="137"/>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25">
      <c r="D99" s="69"/>
      <c r="E99" s="69"/>
      <c r="F99" s="69"/>
      <c r="G99" s="69"/>
      <c r="H99" s="69"/>
      <c r="I99" s="69"/>
      <c r="J99" s="69"/>
      <c r="K99" s="69"/>
      <c r="L99" s="69"/>
      <c r="M99" s="69"/>
      <c r="N99" s="69"/>
      <c r="O99" s="69"/>
      <c r="P99" s="69"/>
      <c r="Q99" s="137"/>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25">
      <c r="D100" s="69"/>
      <c r="E100" s="69"/>
      <c r="F100" s="69"/>
      <c r="G100" s="69"/>
      <c r="H100" s="69"/>
      <c r="I100" s="69"/>
      <c r="J100" s="69"/>
      <c r="K100" s="69"/>
      <c r="L100" s="69"/>
      <c r="M100" s="69"/>
      <c r="N100" s="69"/>
      <c r="O100" s="69"/>
      <c r="P100" s="69"/>
      <c r="Q100" s="137"/>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25">
      <c r="D101" s="69"/>
      <c r="E101" s="69"/>
      <c r="F101" s="69"/>
      <c r="G101" s="69"/>
      <c r="H101" s="69"/>
      <c r="I101" s="69"/>
      <c r="J101" s="69"/>
      <c r="K101" s="69"/>
      <c r="L101" s="69"/>
      <c r="M101" s="69"/>
      <c r="N101" s="69"/>
      <c r="O101" s="69"/>
      <c r="P101" s="69"/>
      <c r="Q101" s="137"/>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25">
      <c r="D102" s="69"/>
      <c r="E102" s="69"/>
      <c r="F102" s="69"/>
      <c r="G102" s="69"/>
      <c r="H102" s="69"/>
      <c r="I102" s="69"/>
      <c r="J102" s="69"/>
      <c r="K102" s="69"/>
      <c r="L102" s="69"/>
      <c r="M102" s="69"/>
      <c r="N102" s="69"/>
      <c r="O102" s="69"/>
      <c r="P102" s="69"/>
      <c r="Q102" s="137"/>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25">
      <c r="D103" s="69"/>
      <c r="E103" s="69"/>
      <c r="F103" s="69"/>
      <c r="G103" s="69"/>
      <c r="H103" s="69"/>
      <c r="I103" s="69"/>
      <c r="J103" s="69"/>
      <c r="K103" s="69"/>
      <c r="L103" s="69"/>
      <c r="M103" s="69"/>
      <c r="N103" s="69"/>
      <c r="O103" s="69"/>
      <c r="P103" s="69"/>
      <c r="Q103" s="137"/>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25">
      <c r="D104" s="69"/>
      <c r="E104" s="69"/>
      <c r="F104" s="69"/>
      <c r="G104" s="69"/>
      <c r="H104" s="69"/>
      <c r="I104" s="69"/>
      <c r="J104" s="69"/>
      <c r="K104" s="69"/>
      <c r="L104" s="69"/>
      <c r="M104" s="69"/>
      <c r="N104" s="69"/>
      <c r="O104" s="69"/>
      <c r="P104" s="69"/>
      <c r="Q104" s="137"/>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25">
      <c r="D105" s="69"/>
      <c r="E105" s="69"/>
      <c r="F105" s="69"/>
      <c r="G105" s="69"/>
      <c r="H105" s="69"/>
      <c r="I105" s="69"/>
      <c r="J105" s="69"/>
      <c r="K105" s="69"/>
      <c r="L105" s="69"/>
      <c r="M105" s="69"/>
      <c r="N105" s="69"/>
      <c r="O105" s="69"/>
      <c r="P105" s="69"/>
      <c r="Q105" s="137"/>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25">
      <c r="D106" s="69"/>
      <c r="E106" s="69"/>
      <c r="F106" s="69"/>
      <c r="G106" s="69"/>
      <c r="H106" s="69"/>
      <c r="I106" s="69"/>
      <c r="J106" s="69"/>
      <c r="K106" s="69"/>
      <c r="L106" s="69"/>
      <c r="M106" s="69"/>
      <c r="N106" s="69"/>
      <c r="O106" s="69"/>
      <c r="P106" s="69"/>
      <c r="Q106" s="137"/>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25">
      <c r="D107" s="69"/>
      <c r="E107" s="69"/>
      <c r="F107" s="69"/>
      <c r="G107" s="69"/>
      <c r="H107" s="69"/>
      <c r="I107" s="69"/>
      <c r="J107" s="69"/>
      <c r="K107" s="69"/>
      <c r="L107" s="69"/>
      <c r="M107" s="69"/>
      <c r="N107" s="69"/>
      <c r="O107" s="69"/>
      <c r="P107" s="69"/>
      <c r="Q107" s="137"/>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25">
      <c r="D108" s="69"/>
      <c r="E108" s="69"/>
      <c r="F108" s="69"/>
      <c r="G108" s="69"/>
      <c r="H108" s="69"/>
      <c r="I108" s="69"/>
      <c r="J108" s="69"/>
      <c r="K108" s="69"/>
      <c r="L108" s="69"/>
      <c r="M108" s="69"/>
      <c r="N108" s="69"/>
      <c r="O108" s="69"/>
      <c r="P108" s="69"/>
      <c r="Q108" s="137"/>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25">
      <c r="D109" s="69"/>
      <c r="E109" s="69"/>
      <c r="F109" s="69"/>
      <c r="G109" s="69"/>
      <c r="H109" s="69"/>
      <c r="I109" s="69"/>
      <c r="J109" s="69"/>
      <c r="K109" s="69"/>
      <c r="L109" s="69"/>
      <c r="M109" s="69"/>
      <c r="N109" s="69"/>
      <c r="O109" s="69"/>
      <c r="P109" s="69"/>
      <c r="Q109" s="137"/>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25">
      <c r="D110" s="69"/>
      <c r="E110" s="69"/>
      <c r="F110" s="69"/>
      <c r="G110" s="69"/>
      <c r="H110" s="69"/>
      <c r="I110" s="69"/>
      <c r="J110" s="69"/>
      <c r="K110" s="69"/>
      <c r="L110" s="69"/>
      <c r="M110" s="69"/>
      <c r="N110" s="69"/>
      <c r="O110" s="69"/>
      <c r="P110" s="69"/>
      <c r="Q110" s="137"/>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25">
      <c r="D111" s="69"/>
      <c r="E111" s="69"/>
      <c r="F111" s="69"/>
      <c r="G111" s="69"/>
      <c r="H111" s="69"/>
      <c r="I111" s="69"/>
      <c r="J111" s="69"/>
      <c r="K111" s="69"/>
      <c r="L111" s="69"/>
      <c r="M111" s="69"/>
      <c r="N111" s="69"/>
      <c r="O111" s="69"/>
      <c r="P111" s="69"/>
      <c r="Q111" s="137"/>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25">
      <c r="D112" s="69"/>
      <c r="E112" s="69"/>
      <c r="F112" s="69"/>
      <c r="G112" s="69"/>
      <c r="H112" s="69"/>
      <c r="I112" s="69"/>
      <c r="J112" s="69"/>
      <c r="K112" s="69"/>
      <c r="L112" s="69"/>
      <c r="M112" s="69"/>
      <c r="N112" s="69"/>
      <c r="O112" s="69"/>
      <c r="P112" s="69"/>
      <c r="Q112" s="137"/>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25">
      <c r="D113" s="69"/>
      <c r="E113" s="69"/>
      <c r="F113" s="69"/>
      <c r="G113" s="69"/>
      <c r="H113" s="69"/>
      <c r="I113" s="69"/>
      <c r="J113" s="69"/>
      <c r="K113" s="69"/>
      <c r="L113" s="69"/>
      <c r="M113" s="69"/>
      <c r="N113" s="69"/>
      <c r="O113" s="69"/>
      <c r="P113" s="69"/>
      <c r="Q113" s="137"/>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25">
      <c r="D114" s="69"/>
      <c r="E114" s="69"/>
      <c r="F114" s="69"/>
      <c r="G114" s="69"/>
      <c r="H114" s="69"/>
      <c r="I114" s="69"/>
      <c r="J114" s="69"/>
      <c r="K114" s="69"/>
      <c r="L114" s="69"/>
      <c r="M114" s="69"/>
      <c r="N114" s="69"/>
      <c r="O114" s="69"/>
      <c r="P114" s="69"/>
      <c r="Q114" s="137"/>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25">
      <c r="D115" s="69"/>
      <c r="E115" s="69"/>
      <c r="F115" s="69"/>
      <c r="G115" s="69"/>
      <c r="H115" s="69"/>
      <c r="I115" s="69"/>
      <c r="J115" s="69"/>
      <c r="K115" s="69"/>
      <c r="L115" s="69"/>
      <c r="M115" s="69"/>
      <c r="N115" s="69"/>
      <c r="O115" s="69"/>
      <c r="P115" s="69"/>
      <c r="Q115" s="137"/>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25">
      <c r="D116" s="69"/>
      <c r="E116" s="69"/>
      <c r="F116" s="69"/>
      <c r="G116" s="69"/>
      <c r="H116" s="69"/>
      <c r="I116" s="69"/>
      <c r="J116" s="69"/>
      <c r="K116" s="69"/>
      <c r="L116" s="69"/>
      <c r="M116" s="69"/>
      <c r="N116" s="69"/>
      <c r="O116" s="69"/>
      <c r="P116" s="69"/>
      <c r="Q116" s="137"/>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25">
      <c r="D117" s="69"/>
      <c r="E117" s="69"/>
      <c r="F117" s="69"/>
      <c r="G117" s="69"/>
      <c r="H117" s="69"/>
      <c r="I117" s="69"/>
      <c r="J117" s="69"/>
      <c r="K117" s="69"/>
      <c r="L117" s="69"/>
      <c r="M117" s="69"/>
      <c r="N117" s="69"/>
      <c r="O117" s="69"/>
      <c r="P117" s="69"/>
      <c r="Q117" s="137"/>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25">
      <c r="D118" s="69"/>
      <c r="E118" s="69"/>
      <c r="F118" s="69"/>
      <c r="G118" s="69"/>
      <c r="H118" s="69"/>
      <c r="I118" s="69"/>
      <c r="J118" s="69"/>
      <c r="K118" s="69"/>
      <c r="L118" s="69"/>
      <c r="M118" s="69"/>
      <c r="N118" s="69"/>
      <c r="O118" s="69"/>
      <c r="P118" s="69"/>
      <c r="Q118" s="137"/>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25">
      <c r="D119" s="69"/>
      <c r="E119" s="69"/>
      <c r="F119" s="69"/>
      <c r="G119" s="69"/>
      <c r="H119" s="69"/>
      <c r="I119" s="69"/>
      <c r="J119" s="69"/>
      <c r="K119" s="69"/>
      <c r="L119" s="69"/>
      <c r="M119" s="69"/>
      <c r="N119" s="69"/>
      <c r="O119" s="69"/>
      <c r="P119" s="69"/>
      <c r="Q119" s="137"/>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25">
      <c r="D120" s="69"/>
      <c r="E120" s="69"/>
      <c r="F120" s="69"/>
      <c r="G120" s="69"/>
      <c r="H120" s="69"/>
      <c r="I120" s="69"/>
      <c r="J120" s="69"/>
      <c r="K120" s="69"/>
      <c r="L120" s="69"/>
      <c r="M120" s="69"/>
      <c r="N120" s="69"/>
      <c r="O120" s="69"/>
      <c r="P120" s="69"/>
      <c r="Q120" s="137"/>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25">
      <c r="D121" s="69"/>
      <c r="E121" s="69"/>
      <c r="F121" s="69"/>
      <c r="G121" s="69"/>
      <c r="H121" s="69"/>
      <c r="I121" s="69"/>
      <c r="J121" s="69"/>
      <c r="K121" s="69"/>
      <c r="L121" s="69"/>
      <c r="M121" s="69"/>
      <c r="N121" s="69"/>
      <c r="O121" s="69"/>
      <c r="P121" s="69"/>
      <c r="Q121" s="137"/>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25">
      <c r="D122" s="69"/>
      <c r="E122" s="69"/>
      <c r="F122" s="69"/>
      <c r="G122" s="69"/>
      <c r="H122" s="69"/>
      <c r="I122" s="69"/>
      <c r="J122" s="69"/>
      <c r="K122" s="69"/>
      <c r="L122" s="69"/>
      <c r="M122" s="69"/>
      <c r="N122" s="69"/>
      <c r="O122" s="69"/>
      <c r="P122" s="69"/>
      <c r="Q122" s="137"/>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25">
      <c r="D123" s="69"/>
      <c r="E123" s="69"/>
      <c r="F123" s="69"/>
      <c r="G123" s="69"/>
      <c r="H123" s="69"/>
      <c r="I123" s="69"/>
      <c r="J123" s="69"/>
      <c r="K123" s="69"/>
      <c r="L123" s="69"/>
      <c r="M123" s="69"/>
      <c r="N123" s="69"/>
      <c r="O123" s="69"/>
      <c r="P123" s="69"/>
      <c r="Q123" s="137"/>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25">
      <c r="D124" s="69"/>
      <c r="E124" s="69"/>
      <c r="F124" s="69"/>
      <c r="G124" s="69"/>
      <c r="H124" s="69"/>
      <c r="I124" s="69"/>
      <c r="J124" s="69"/>
      <c r="K124" s="69"/>
      <c r="L124" s="69"/>
      <c r="M124" s="69"/>
      <c r="N124" s="69"/>
      <c r="O124" s="69"/>
      <c r="P124" s="69"/>
      <c r="Q124" s="137"/>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25">
      <c r="D125" s="69"/>
      <c r="E125" s="69"/>
      <c r="F125" s="69"/>
      <c r="G125" s="69"/>
      <c r="H125" s="69"/>
      <c r="I125" s="69"/>
      <c r="J125" s="69"/>
      <c r="K125" s="69"/>
      <c r="L125" s="69"/>
      <c r="M125" s="69"/>
      <c r="N125" s="69"/>
      <c r="O125" s="69"/>
      <c r="P125" s="69"/>
      <c r="Q125" s="137"/>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25">
      <c r="D126" s="69"/>
      <c r="E126" s="69"/>
      <c r="F126" s="69"/>
      <c r="G126" s="69"/>
      <c r="H126" s="69"/>
      <c r="I126" s="69"/>
      <c r="J126" s="69"/>
      <c r="K126" s="69"/>
      <c r="L126" s="69"/>
      <c r="M126" s="69"/>
      <c r="N126" s="69"/>
      <c r="O126" s="69"/>
      <c r="P126" s="69"/>
      <c r="Q126" s="137"/>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25">
      <c r="D127" s="69"/>
      <c r="E127" s="69"/>
      <c r="F127" s="69"/>
      <c r="G127" s="69"/>
      <c r="H127" s="69"/>
      <c r="I127" s="69"/>
      <c r="J127" s="69"/>
      <c r="K127" s="69"/>
      <c r="L127" s="69"/>
      <c r="M127" s="69"/>
      <c r="N127" s="69"/>
      <c r="O127" s="69"/>
      <c r="P127" s="69"/>
      <c r="Q127" s="137"/>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25">
      <c r="D128" s="69"/>
      <c r="E128" s="69"/>
      <c r="F128" s="69"/>
      <c r="G128" s="69"/>
      <c r="H128" s="69"/>
      <c r="I128" s="69"/>
      <c r="J128" s="69"/>
      <c r="K128" s="69"/>
      <c r="L128" s="69"/>
      <c r="M128" s="69"/>
      <c r="N128" s="69"/>
      <c r="O128" s="69"/>
      <c r="P128" s="69"/>
      <c r="Q128" s="137"/>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25">
      <c r="D129" s="69"/>
      <c r="E129" s="69"/>
      <c r="F129" s="69"/>
      <c r="G129" s="69"/>
      <c r="H129" s="69"/>
      <c r="I129" s="69"/>
      <c r="J129" s="69"/>
      <c r="K129" s="69"/>
      <c r="L129" s="69"/>
      <c r="M129" s="69"/>
      <c r="N129" s="69"/>
      <c r="O129" s="69"/>
      <c r="P129" s="69"/>
      <c r="Q129" s="137"/>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25">
      <c r="D130" s="69"/>
      <c r="E130" s="69"/>
      <c r="F130" s="69"/>
      <c r="G130" s="69"/>
      <c r="H130" s="69"/>
      <c r="I130" s="69"/>
      <c r="J130" s="69"/>
      <c r="K130" s="69"/>
      <c r="L130" s="69"/>
      <c r="M130" s="69"/>
      <c r="N130" s="69"/>
      <c r="O130" s="69"/>
      <c r="P130" s="69"/>
      <c r="Q130" s="137"/>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25">
      <c r="D131" s="69"/>
      <c r="E131" s="69"/>
      <c r="F131" s="69"/>
      <c r="G131" s="69"/>
      <c r="H131" s="69"/>
      <c r="I131" s="69"/>
      <c r="J131" s="69"/>
      <c r="K131" s="69"/>
      <c r="L131" s="69"/>
      <c r="M131" s="69"/>
      <c r="N131" s="69"/>
      <c r="O131" s="69"/>
      <c r="P131" s="69"/>
      <c r="Q131" s="137"/>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25">
      <c r="D132" s="69"/>
      <c r="E132" s="69"/>
      <c r="F132" s="69"/>
      <c r="G132" s="69"/>
      <c r="H132" s="69"/>
      <c r="I132" s="69"/>
      <c r="J132" s="69"/>
      <c r="K132" s="69"/>
      <c r="L132" s="69"/>
      <c r="M132" s="69"/>
      <c r="N132" s="69"/>
      <c r="O132" s="69"/>
      <c r="P132" s="69"/>
      <c r="Q132" s="137"/>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25">
      <c r="D133" s="69"/>
      <c r="E133" s="69"/>
      <c r="F133" s="69"/>
      <c r="G133" s="69"/>
      <c r="H133" s="69"/>
      <c r="I133" s="69"/>
      <c r="J133" s="69"/>
      <c r="K133" s="69"/>
      <c r="L133" s="69"/>
      <c r="M133" s="69"/>
      <c r="N133" s="69"/>
      <c r="O133" s="69"/>
      <c r="P133" s="69"/>
      <c r="Q133" s="137"/>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25">
      <c r="D134" s="69"/>
      <c r="E134" s="69"/>
      <c r="F134" s="69"/>
      <c r="G134" s="69"/>
      <c r="H134" s="69"/>
      <c r="I134" s="69"/>
      <c r="J134" s="69"/>
      <c r="K134" s="69"/>
      <c r="L134" s="69"/>
      <c r="M134" s="69"/>
      <c r="N134" s="69"/>
      <c r="O134" s="69"/>
      <c r="P134" s="69"/>
      <c r="Q134" s="137"/>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25">
      <c r="D135" s="69"/>
      <c r="E135" s="69"/>
      <c r="F135" s="69"/>
      <c r="G135" s="69"/>
      <c r="H135" s="69"/>
      <c r="I135" s="69"/>
      <c r="J135" s="69"/>
      <c r="K135" s="69"/>
      <c r="L135" s="69"/>
      <c r="M135" s="69"/>
      <c r="N135" s="69"/>
      <c r="O135" s="69"/>
      <c r="P135" s="69"/>
      <c r="Q135" s="137"/>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25">
      <c r="D136" s="69"/>
      <c r="E136" s="69"/>
      <c r="F136" s="69"/>
      <c r="G136" s="69"/>
      <c r="H136" s="69"/>
      <c r="I136" s="69"/>
      <c r="J136" s="69"/>
      <c r="K136" s="69"/>
      <c r="L136" s="69"/>
      <c r="M136" s="69"/>
      <c r="N136" s="69"/>
      <c r="O136" s="69"/>
      <c r="P136" s="69"/>
      <c r="Q136" s="137"/>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25">
      <c r="D137" s="69"/>
      <c r="E137" s="69"/>
      <c r="F137" s="69"/>
      <c r="G137" s="69"/>
      <c r="H137" s="69"/>
      <c r="I137" s="69"/>
      <c r="J137" s="69"/>
      <c r="K137" s="69"/>
      <c r="L137" s="69"/>
      <c r="M137" s="69"/>
      <c r="N137" s="69"/>
      <c r="O137" s="69"/>
      <c r="P137" s="69"/>
      <c r="Q137" s="137"/>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25">
      <c r="D138" s="69"/>
      <c r="E138" s="69"/>
      <c r="F138" s="69"/>
      <c r="G138" s="69"/>
      <c r="H138" s="69"/>
      <c r="I138" s="69"/>
      <c r="J138" s="69"/>
      <c r="K138" s="69"/>
      <c r="L138" s="69"/>
      <c r="M138" s="69"/>
      <c r="N138" s="69"/>
      <c r="O138" s="69"/>
      <c r="P138" s="69"/>
      <c r="Q138" s="137"/>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25">
      <c r="D139" s="69"/>
      <c r="E139" s="69"/>
      <c r="F139" s="69"/>
      <c r="G139" s="69"/>
      <c r="H139" s="69"/>
      <c r="I139" s="69"/>
      <c r="J139" s="69"/>
      <c r="K139" s="69"/>
      <c r="L139" s="69"/>
      <c r="M139" s="69"/>
      <c r="N139" s="69"/>
      <c r="O139" s="69"/>
      <c r="P139" s="69"/>
      <c r="Q139" s="137"/>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25">
      <c r="D140" s="69"/>
      <c r="E140" s="69"/>
      <c r="F140" s="69"/>
      <c r="G140" s="69"/>
      <c r="H140" s="69"/>
      <c r="I140" s="69"/>
      <c r="J140" s="69"/>
      <c r="K140" s="69"/>
      <c r="L140" s="69"/>
      <c r="M140" s="69"/>
      <c r="N140" s="69"/>
      <c r="O140" s="69"/>
      <c r="P140" s="69"/>
      <c r="Q140" s="137"/>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25">
      <c r="D141" s="69"/>
      <c r="E141" s="69"/>
      <c r="F141" s="69"/>
      <c r="G141" s="69"/>
      <c r="H141" s="69"/>
      <c r="I141" s="69"/>
      <c r="J141" s="69"/>
      <c r="K141" s="69"/>
      <c r="L141" s="69"/>
      <c r="M141" s="69"/>
      <c r="N141" s="69"/>
      <c r="O141" s="69"/>
      <c r="P141" s="69"/>
      <c r="Q141" s="137"/>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25">
      <c r="D142" s="69"/>
      <c r="E142" s="69"/>
      <c r="F142" s="69"/>
      <c r="G142" s="69"/>
      <c r="H142" s="69"/>
      <c r="I142" s="69"/>
      <c r="J142" s="69"/>
      <c r="K142" s="69"/>
      <c r="L142" s="69"/>
      <c r="M142" s="69"/>
      <c r="N142" s="69"/>
      <c r="O142" s="69"/>
      <c r="P142" s="69"/>
      <c r="Q142" s="137"/>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25">
      <c r="D143" s="69"/>
      <c r="E143" s="69"/>
      <c r="F143" s="69"/>
      <c r="G143" s="69"/>
      <c r="H143" s="69"/>
      <c r="I143" s="69"/>
      <c r="J143" s="69"/>
      <c r="K143" s="69"/>
      <c r="L143" s="69"/>
      <c r="M143" s="69"/>
      <c r="N143" s="69"/>
      <c r="O143" s="69"/>
      <c r="P143" s="69"/>
      <c r="Q143" s="137"/>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25">
      <c r="D144" s="69"/>
      <c r="E144" s="69"/>
      <c r="F144" s="69"/>
      <c r="G144" s="69"/>
      <c r="H144" s="69"/>
      <c r="I144" s="69"/>
      <c r="J144" s="69"/>
      <c r="K144" s="69"/>
      <c r="L144" s="69"/>
      <c r="M144" s="69"/>
      <c r="N144" s="69"/>
      <c r="O144" s="69"/>
      <c r="P144" s="69"/>
      <c r="Q144" s="137"/>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25">
      <c r="D145" s="69"/>
      <c r="E145" s="69"/>
      <c r="F145" s="69"/>
      <c r="G145" s="69"/>
      <c r="H145" s="69"/>
      <c r="I145" s="69"/>
      <c r="J145" s="69"/>
      <c r="K145" s="69"/>
      <c r="L145" s="69"/>
      <c r="M145" s="69"/>
      <c r="N145" s="69"/>
      <c r="O145" s="69"/>
      <c r="P145" s="69"/>
      <c r="Q145" s="137"/>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25">
      <c r="D146" s="69"/>
      <c r="E146" s="69"/>
      <c r="F146" s="69"/>
      <c r="G146" s="69"/>
      <c r="H146" s="69"/>
      <c r="I146" s="69"/>
      <c r="J146" s="69"/>
      <c r="K146" s="69"/>
      <c r="L146" s="69"/>
      <c r="M146" s="69"/>
      <c r="N146" s="69"/>
      <c r="O146" s="69"/>
      <c r="P146" s="69"/>
      <c r="Q146" s="137"/>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25">
      <c r="D147" s="69"/>
      <c r="E147" s="69"/>
      <c r="F147" s="69"/>
      <c r="G147" s="69"/>
      <c r="H147" s="69"/>
      <c r="I147" s="69"/>
      <c r="J147" s="69"/>
      <c r="K147" s="69"/>
      <c r="L147" s="69"/>
      <c r="M147" s="69"/>
      <c r="N147" s="69"/>
      <c r="O147" s="69"/>
      <c r="P147" s="69"/>
      <c r="Q147" s="137"/>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25">
      <c r="D148" s="69"/>
      <c r="E148" s="69"/>
      <c r="F148" s="69"/>
      <c r="G148" s="69"/>
      <c r="H148" s="69"/>
      <c r="I148" s="69"/>
      <c r="J148" s="69"/>
      <c r="K148" s="69"/>
      <c r="L148" s="69"/>
      <c r="M148" s="69"/>
      <c r="N148" s="69"/>
      <c r="O148" s="69"/>
      <c r="P148" s="69"/>
      <c r="Q148" s="137"/>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25">
      <c r="D149" s="69"/>
      <c r="E149" s="69"/>
      <c r="F149" s="69"/>
      <c r="G149" s="69"/>
      <c r="H149" s="69"/>
      <c r="I149" s="69"/>
      <c r="J149" s="69"/>
      <c r="K149" s="69"/>
      <c r="L149" s="69"/>
      <c r="M149" s="69"/>
      <c r="N149" s="69"/>
      <c r="O149" s="69"/>
      <c r="P149" s="69"/>
      <c r="Q149" s="137"/>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25">
      <c r="D150" s="69"/>
      <c r="E150" s="69"/>
      <c r="F150" s="69"/>
      <c r="G150" s="69"/>
      <c r="H150" s="69"/>
      <c r="I150" s="69"/>
      <c r="J150" s="69"/>
      <c r="K150" s="69"/>
      <c r="L150" s="69"/>
      <c r="M150" s="69"/>
      <c r="N150" s="69"/>
      <c r="O150" s="69"/>
      <c r="P150" s="69"/>
      <c r="Q150" s="137"/>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25">
      <c r="D151" s="69"/>
      <c r="E151" s="69"/>
      <c r="F151" s="69"/>
      <c r="G151" s="69"/>
      <c r="H151" s="69"/>
      <c r="I151" s="69"/>
      <c r="J151" s="69"/>
      <c r="K151" s="69"/>
      <c r="L151" s="69"/>
      <c r="M151" s="69"/>
      <c r="N151" s="69"/>
      <c r="O151" s="69"/>
      <c r="P151" s="69"/>
      <c r="Q151" s="137"/>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25">
      <c r="D152" s="69"/>
      <c r="E152" s="69"/>
      <c r="F152" s="69"/>
      <c r="G152" s="69"/>
      <c r="H152" s="69"/>
      <c r="I152" s="69"/>
      <c r="J152" s="69"/>
      <c r="K152" s="69"/>
      <c r="L152" s="69"/>
      <c r="M152" s="69"/>
      <c r="N152" s="69"/>
      <c r="O152" s="69"/>
      <c r="P152" s="69"/>
      <c r="Q152" s="137"/>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25">
      <c r="D153" s="69"/>
      <c r="E153" s="69"/>
      <c r="F153" s="69"/>
      <c r="G153" s="69"/>
      <c r="H153" s="69"/>
      <c r="I153" s="69"/>
      <c r="J153" s="69"/>
      <c r="K153" s="69"/>
      <c r="L153" s="69"/>
      <c r="M153" s="69"/>
      <c r="N153" s="69"/>
      <c r="O153" s="69"/>
      <c r="P153" s="69"/>
      <c r="Q153" s="137"/>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25">
      <c r="D154" s="69"/>
      <c r="E154" s="69"/>
      <c r="F154" s="69"/>
      <c r="G154" s="69"/>
      <c r="H154" s="69"/>
      <c r="I154" s="69"/>
      <c r="J154" s="69"/>
      <c r="K154" s="69"/>
      <c r="L154" s="69"/>
      <c r="M154" s="69"/>
      <c r="N154" s="69"/>
      <c r="O154" s="69"/>
      <c r="P154" s="69"/>
      <c r="Q154" s="137"/>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25">
      <c r="D155" s="69"/>
      <c r="E155" s="69"/>
      <c r="F155" s="69"/>
      <c r="G155" s="69"/>
      <c r="H155" s="69"/>
      <c r="I155" s="69"/>
      <c r="J155" s="69"/>
      <c r="K155" s="69"/>
      <c r="L155" s="69"/>
      <c r="M155" s="69"/>
      <c r="N155" s="69"/>
      <c r="O155" s="69"/>
      <c r="P155" s="69"/>
      <c r="Q155" s="137"/>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25">
      <c r="D156" s="69"/>
      <c r="E156" s="69"/>
      <c r="F156" s="69"/>
      <c r="G156" s="69"/>
      <c r="H156" s="69"/>
      <c r="I156" s="69"/>
      <c r="J156" s="69"/>
      <c r="K156" s="69"/>
      <c r="L156" s="69"/>
      <c r="M156" s="69"/>
      <c r="N156" s="69"/>
      <c r="O156" s="69"/>
      <c r="P156" s="69"/>
      <c r="Q156" s="137"/>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25">
      <c r="D157" s="69"/>
      <c r="E157" s="69"/>
      <c r="F157" s="69"/>
      <c r="G157" s="69"/>
      <c r="H157" s="69"/>
      <c r="I157" s="69"/>
      <c r="J157" s="69"/>
      <c r="K157" s="69"/>
      <c r="L157" s="69"/>
      <c r="M157" s="69"/>
      <c r="N157" s="69"/>
      <c r="O157" s="69"/>
      <c r="P157" s="69"/>
      <c r="Q157" s="137"/>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25">
      <c r="D158" s="69"/>
      <c r="E158" s="69"/>
      <c r="F158" s="69"/>
      <c r="G158" s="69"/>
      <c r="H158" s="69"/>
      <c r="I158" s="69"/>
      <c r="J158" s="69"/>
      <c r="K158" s="69"/>
      <c r="L158" s="69"/>
      <c r="M158" s="69"/>
      <c r="N158" s="69"/>
      <c r="O158" s="69"/>
      <c r="P158" s="69"/>
      <c r="Q158" s="137"/>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25">
      <c r="D159" s="69"/>
      <c r="E159" s="69"/>
      <c r="F159" s="69"/>
      <c r="G159" s="69"/>
      <c r="H159" s="69"/>
      <c r="I159" s="69"/>
      <c r="J159" s="69"/>
      <c r="K159" s="69"/>
      <c r="L159" s="69"/>
      <c r="M159" s="69"/>
      <c r="N159" s="69"/>
      <c r="O159" s="69"/>
      <c r="P159" s="69"/>
      <c r="Q159" s="137"/>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25">
      <c r="D160" s="69"/>
      <c r="E160" s="69"/>
      <c r="F160" s="69"/>
      <c r="G160" s="69"/>
      <c r="H160" s="69"/>
      <c r="I160" s="69"/>
      <c r="J160" s="69"/>
      <c r="K160" s="69"/>
      <c r="L160" s="69"/>
      <c r="M160" s="69"/>
      <c r="N160" s="69"/>
      <c r="O160" s="69"/>
      <c r="P160" s="69"/>
      <c r="Q160" s="137"/>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25">
      <c r="D161" s="69"/>
      <c r="E161" s="69"/>
      <c r="F161" s="69"/>
      <c r="G161" s="69"/>
      <c r="H161" s="69"/>
      <c r="I161" s="69"/>
      <c r="J161" s="69"/>
      <c r="K161" s="69"/>
      <c r="L161" s="69"/>
      <c r="M161" s="69"/>
      <c r="N161" s="69"/>
      <c r="O161" s="69"/>
      <c r="P161" s="69"/>
      <c r="Q161" s="137"/>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25">
      <c r="D162" s="69"/>
      <c r="E162" s="69"/>
      <c r="F162" s="69"/>
      <c r="G162" s="69"/>
      <c r="H162" s="69"/>
      <c r="I162" s="69"/>
      <c r="J162" s="69"/>
      <c r="K162" s="69"/>
      <c r="L162" s="69"/>
      <c r="M162" s="69"/>
      <c r="N162" s="69"/>
      <c r="O162" s="69"/>
      <c r="P162" s="69"/>
      <c r="Q162" s="137"/>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25">
      <c r="D163" s="69"/>
      <c r="E163" s="69"/>
      <c r="F163" s="69"/>
      <c r="G163" s="69"/>
      <c r="H163" s="69"/>
      <c r="I163" s="69"/>
      <c r="J163" s="69"/>
      <c r="K163" s="69"/>
      <c r="L163" s="69"/>
      <c r="M163" s="69"/>
      <c r="N163" s="69"/>
      <c r="O163" s="69"/>
      <c r="P163" s="69"/>
      <c r="Q163" s="137"/>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25">
      <c r="D164" s="69"/>
      <c r="E164" s="69"/>
      <c r="F164" s="69"/>
      <c r="G164" s="69"/>
      <c r="H164" s="69"/>
      <c r="I164" s="69"/>
      <c r="J164" s="69"/>
      <c r="K164" s="69"/>
      <c r="L164" s="69"/>
      <c r="M164" s="69"/>
      <c r="N164" s="69"/>
      <c r="O164" s="69"/>
      <c r="P164" s="69"/>
      <c r="Q164" s="137"/>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25">
      <c r="D165" s="69"/>
      <c r="E165" s="69"/>
      <c r="F165" s="69"/>
      <c r="G165" s="69"/>
      <c r="H165" s="69"/>
      <c r="I165" s="69"/>
      <c r="J165" s="69"/>
      <c r="K165" s="69"/>
      <c r="L165" s="69"/>
      <c r="M165" s="69"/>
      <c r="N165" s="69"/>
      <c r="O165" s="69"/>
      <c r="P165" s="69"/>
      <c r="Q165" s="137"/>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25">
      <c r="D166" s="69"/>
      <c r="E166" s="69"/>
      <c r="F166" s="69"/>
      <c r="G166" s="69"/>
      <c r="H166" s="69"/>
      <c r="I166" s="69"/>
      <c r="J166" s="69"/>
      <c r="K166" s="69"/>
      <c r="L166" s="69"/>
      <c r="M166" s="69"/>
      <c r="N166" s="69"/>
      <c r="O166" s="69"/>
      <c r="P166" s="69"/>
      <c r="Q166" s="137"/>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25">
      <c r="D167" s="69"/>
      <c r="E167" s="69"/>
      <c r="F167" s="69"/>
      <c r="G167" s="69"/>
      <c r="H167" s="69"/>
      <c r="I167" s="69"/>
      <c r="J167" s="69"/>
      <c r="K167" s="69"/>
      <c r="L167" s="69"/>
      <c r="M167" s="69"/>
      <c r="N167" s="69"/>
      <c r="O167" s="69"/>
      <c r="P167" s="69"/>
      <c r="Q167" s="137"/>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25">
      <c r="D168" s="69"/>
      <c r="E168" s="69"/>
      <c r="F168" s="69"/>
      <c r="G168" s="69"/>
      <c r="H168" s="69"/>
      <c r="I168" s="69"/>
      <c r="J168" s="69"/>
      <c r="K168" s="69"/>
      <c r="L168" s="69"/>
      <c r="M168" s="69"/>
      <c r="N168" s="69"/>
      <c r="O168" s="69"/>
      <c r="P168" s="69"/>
      <c r="Q168" s="137"/>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25">
      <c r="D169" s="69"/>
      <c r="E169" s="69"/>
      <c r="F169" s="69"/>
      <c r="G169" s="69"/>
      <c r="H169" s="69"/>
      <c r="I169" s="69"/>
      <c r="J169" s="69"/>
      <c r="K169" s="69"/>
      <c r="L169" s="69"/>
      <c r="M169" s="69"/>
      <c r="N169" s="69"/>
      <c r="O169" s="69"/>
      <c r="P169" s="69"/>
      <c r="Q169" s="137"/>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25">
      <c r="D170" s="69"/>
      <c r="E170" s="69"/>
      <c r="F170" s="69"/>
      <c r="G170" s="69"/>
      <c r="H170" s="69"/>
      <c r="I170" s="69"/>
      <c r="J170" s="69"/>
      <c r="K170" s="69"/>
      <c r="L170" s="69"/>
      <c r="M170" s="69"/>
      <c r="N170" s="69"/>
      <c r="O170" s="69"/>
      <c r="P170" s="69"/>
      <c r="Q170" s="137"/>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25">
      <c r="D171" s="69"/>
      <c r="E171" s="69"/>
      <c r="F171" s="69"/>
      <c r="G171" s="69"/>
      <c r="H171" s="69"/>
      <c r="I171" s="69"/>
      <c r="J171" s="69"/>
      <c r="K171" s="69"/>
      <c r="L171" s="69"/>
      <c r="M171" s="69"/>
      <c r="N171" s="69"/>
      <c r="O171" s="69"/>
      <c r="P171" s="69"/>
      <c r="Q171" s="137"/>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25">
      <c r="D172" s="69"/>
      <c r="E172" s="69"/>
      <c r="F172" s="69"/>
      <c r="G172" s="69"/>
      <c r="H172" s="69"/>
      <c r="I172" s="69"/>
      <c r="J172" s="69"/>
      <c r="K172" s="69"/>
      <c r="L172" s="69"/>
      <c r="M172" s="69"/>
      <c r="N172" s="69"/>
      <c r="O172" s="69"/>
      <c r="P172" s="69"/>
      <c r="Q172" s="137"/>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25">
      <c r="D173" s="69"/>
      <c r="E173" s="69"/>
      <c r="F173" s="69"/>
      <c r="G173" s="69"/>
      <c r="H173" s="69"/>
      <c r="I173" s="69"/>
      <c r="J173" s="69"/>
      <c r="K173" s="69"/>
      <c r="L173" s="69"/>
      <c r="M173" s="69"/>
      <c r="N173" s="69"/>
      <c r="O173" s="69"/>
      <c r="P173" s="69"/>
      <c r="Q173" s="137"/>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25">
      <c r="D174" s="69"/>
      <c r="E174" s="69"/>
      <c r="F174" s="69"/>
      <c r="G174" s="69"/>
      <c r="H174" s="69"/>
      <c r="I174" s="69"/>
      <c r="J174" s="69"/>
      <c r="K174" s="69"/>
      <c r="L174" s="69"/>
      <c r="M174" s="69"/>
      <c r="N174" s="69"/>
      <c r="O174" s="69"/>
      <c r="P174" s="69"/>
      <c r="Q174" s="137"/>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25">
      <c r="D175" s="69"/>
      <c r="E175" s="69"/>
      <c r="F175" s="69"/>
      <c r="G175" s="69"/>
      <c r="H175" s="69"/>
      <c r="I175" s="69"/>
      <c r="J175" s="69"/>
      <c r="K175" s="69"/>
      <c r="L175" s="69"/>
      <c r="M175" s="69"/>
      <c r="N175" s="69"/>
      <c r="O175" s="69"/>
      <c r="P175" s="69"/>
      <c r="Q175" s="137"/>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25">
      <c r="D176" s="69"/>
      <c r="E176" s="69"/>
      <c r="F176" s="69"/>
      <c r="G176" s="69"/>
      <c r="H176" s="69"/>
      <c r="I176" s="69"/>
      <c r="J176" s="69"/>
      <c r="K176" s="69"/>
      <c r="L176" s="69"/>
      <c r="M176" s="69"/>
      <c r="N176" s="69"/>
      <c r="O176" s="69"/>
      <c r="P176" s="69"/>
      <c r="Q176" s="137"/>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25">
      <c r="D177" s="69"/>
      <c r="E177" s="69"/>
      <c r="F177" s="69"/>
      <c r="G177" s="69"/>
      <c r="H177" s="69"/>
      <c r="I177" s="69"/>
      <c r="J177" s="69"/>
      <c r="K177" s="69"/>
      <c r="L177" s="69"/>
      <c r="M177" s="69"/>
      <c r="N177" s="69"/>
      <c r="O177" s="69"/>
      <c r="P177" s="69"/>
      <c r="Q177" s="137"/>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25">
      <c r="D178" s="69"/>
      <c r="E178" s="69"/>
      <c r="F178" s="69"/>
      <c r="G178" s="69"/>
      <c r="H178" s="69"/>
      <c r="I178" s="69"/>
      <c r="J178" s="69"/>
      <c r="K178" s="69"/>
      <c r="L178" s="69"/>
      <c r="M178" s="69"/>
      <c r="N178" s="69"/>
      <c r="O178" s="69"/>
      <c r="P178" s="69"/>
      <c r="Q178" s="137"/>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25">
      <c r="D179" s="69"/>
      <c r="E179" s="69"/>
      <c r="F179" s="69"/>
      <c r="G179" s="69"/>
      <c r="H179" s="69"/>
      <c r="I179" s="69"/>
      <c r="J179" s="69"/>
      <c r="K179" s="69"/>
      <c r="L179" s="69"/>
      <c r="M179" s="69"/>
      <c r="N179" s="69"/>
      <c r="O179" s="69"/>
      <c r="P179" s="69"/>
      <c r="Q179" s="137"/>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25">
      <c r="D180" s="69"/>
      <c r="E180" s="69"/>
      <c r="F180" s="69"/>
      <c r="G180" s="69"/>
      <c r="H180" s="69"/>
      <c r="I180" s="69"/>
      <c r="J180" s="69"/>
      <c r="K180" s="69"/>
      <c r="L180" s="69"/>
      <c r="M180" s="69"/>
      <c r="N180" s="69"/>
      <c r="O180" s="69"/>
      <c r="P180" s="69"/>
      <c r="Q180" s="137"/>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25">
      <c r="D181" s="69"/>
      <c r="E181" s="69"/>
      <c r="F181" s="69"/>
      <c r="G181" s="69"/>
      <c r="H181" s="69"/>
      <c r="I181" s="69"/>
      <c r="J181" s="69"/>
      <c r="K181" s="69"/>
      <c r="L181" s="69"/>
      <c r="M181" s="69"/>
      <c r="N181" s="69"/>
      <c r="O181" s="69"/>
      <c r="P181" s="69"/>
      <c r="Q181" s="137"/>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25">
      <c r="D182" s="69"/>
      <c r="E182" s="69"/>
      <c r="F182" s="69"/>
      <c r="G182" s="69"/>
      <c r="H182" s="69"/>
      <c r="I182" s="69"/>
      <c r="J182" s="69"/>
      <c r="K182" s="69"/>
      <c r="L182" s="69"/>
      <c r="M182" s="69"/>
      <c r="N182" s="69"/>
      <c r="O182" s="69"/>
      <c r="P182" s="69"/>
      <c r="Q182" s="137"/>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25">
      <c r="D183" s="69"/>
      <c r="E183" s="69"/>
      <c r="F183" s="69"/>
      <c r="G183" s="69"/>
      <c r="H183" s="69"/>
      <c r="I183" s="69"/>
      <c r="J183" s="69"/>
      <c r="K183" s="69"/>
      <c r="L183" s="69"/>
      <c r="M183" s="69"/>
      <c r="N183" s="69"/>
      <c r="O183" s="69"/>
      <c r="P183" s="69"/>
      <c r="Q183" s="137"/>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25">
      <c r="D184" s="69"/>
      <c r="E184" s="69"/>
      <c r="F184" s="69"/>
      <c r="G184" s="69"/>
      <c r="H184" s="69"/>
      <c r="I184" s="69"/>
      <c r="J184" s="69"/>
      <c r="K184" s="69"/>
      <c r="L184" s="69"/>
      <c r="M184" s="69"/>
      <c r="N184" s="69"/>
      <c r="O184" s="69"/>
      <c r="P184" s="69"/>
      <c r="Q184" s="137"/>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25">
      <c r="D185" s="69"/>
      <c r="E185" s="69"/>
      <c r="F185" s="69"/>
      <c r="G185" s="69"/>
      <c r="H185" s="69"/>
      <c r="I185" s="69"/>
      <c r="J185" s="69"/>
      <c r="K185" s="69"/>
      <c r="L185" s="69"/>
      <c r="M185" s="69"/>
      <c r="N185" s="69"/>
      <c r="O185" s="69"/>
      <c r="P185" s="69"/>
      <c r="Q185" s="137"/>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25">
      <c r="D186" s="69"/>
      <c r="E186" s="69"/>
      <c r="F186" s="69"/>
      <c r="G186" s="69"/>
      <c r="H186" s="69"/>
      <c r="I186" s="69"/>
      <c r="J186" s="69"/>
      <c r="K186" s="69"/>
      <c r="L186" s="69"/>
      <c r="M186" s="69"/>
      <c r="N186" s="69"/>
      <c r="O186" s="69"/>
      <c r="P186" s="69"/>
      <c r="Q186" s="137"/>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25">
      <c r="D187" s="69"/>
      <c r="E187" s="69"/>
      <c r="F187" s="69"/>
      <c r="G187" s="69"/>
      <c r="H187" s="69"/>
      <c r="I187" s="69"/>
      <c r="J187" s="69"/>
      <c r="K187" s="69"/>
      <c r="L187" s="69"/>
      <c r="M187" s="69"/>
      <c r="N187" s="69"/>
      <c r="O187" s="69"/>
      <c r="P187" s="69"/>
      <c r="Q187" s="137"/>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25">
      <c r="D188" s="69"/>
      <c r="E188" s="69"/>
      <c r="F188" s="69"/>
      <c r="G188" s="69"/>
      <c r="H188" s="69"/>
      <c r="I188" s="69"/>
      <c r="J188" s="69"/>
      <c r="K188" s="69"/>
      <c r="L188" s="69"/>
      <c r="M188" s="69"/>
      <c r="N188" s="69"/>
      <c r="O188" s="69"/>
      <c r="P188" s="69"/>
      <c r="Q188" s="137"/>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25">
      <c r="D189" s="69"/>
      <c r="E189" s="69"/>
      <c r="F189" s="69"/>
      <c r="G189" s="69"/>
      <c r="H189" s="69"/>
      <c r="I189" s="69"/>
      <c r="J189" s="69"/>
      <c r="K189" s="69"/>
      <c r="L189" s="69"/>
      <c r="M189" s="69"/>
      <c r="N189" s="69"/>
      <c r="O189" s="69"/>
      <c r="P189" s="69"/>
      <c r="Q189" s="137"/>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25">
      <c r="D190" s="69"/>
      <c r="E190" s="69"/>
      <c r="F190" s="69"/>
      <c r="G190" s="69"/>
      <c r="H190" s="69"/>
      <c r="I190" s="69"/>
      <c r="J190" s="69"/>
      <c r="K190" s="69"/>
      <c r="L190" s="69"/>
      <c r="M190" s="69"/>
      <c r="N190" s="69"/>
      <c r="O190" s="69"/>
      <c r="P190" s="69"/>
      <c r="Q190" s="137"/>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25">
      <c r="D191" s="69"/>
      <c r="E191" s="69"/>
      <c r="F191" s="69"/>
      <c r="G191" s="69"/>
      <c r="H191" s="69"/>
      <c r="I191" s="69"/>
      <c r="J191" s="69"/>
      <c r="K191" s="69"/>
      <c r="L191" s="69"/>
      <c r="M191" s="69"/>
      <c r="N191" s="69"/>
      <c r="O191" s="69"/>
      <c r="P191" s="69"/>
      <c r="Q191" s="137"/>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25">
      <c r="D192" s="69"/>
      <c r="E192" s="69"/>
      <c r="F192" s="69"/>
      <c r="G192" s="69"/>
      <c r="H192" s="69"/>
      <c r="I192" s="69"/>
      <c r="J192" s="69"/>
      <c r="K192" s="69"/>
      <c r="L192" s="69"/>
      <c r="M192" s="69"/>
      <c r="N192" s="69"/>
      <c r="O192" s="69"/>
      <c r="P192" s="69"/>
      <c r="Q192" s="137"/>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25">
      <c r="D193" s="69"/>
      <c r="E193" s="69"/>
      <c r="F193" s="69"/>
      <c r="G193" s="69"/>
      <c r="H193" s="69"/>
      <c r="I193" s="69"/>
      <c r="J193" s="69"/>
      <c r="K193" s="69"/>
      <c r="L193" s="69"/>
      <c r="M193" s="69"/>
      <c r="N193" s="69"/>
      <c r="O193" s="69"/>
      <c r="P193" s="69"/>
      <c r="Q193" s="137"/>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25">
      <c r="D194" s="69"/>
      <c r="E194" s="69"/>
      <c r="F194" s="69"/>
      <c r="G194" s="69"/>
      <c r="H194" s="69"/>
      <c r="I194" s="69"/>
      <c r="J194" s="69"/>
      <c r="K194" s="69"/>
      <c r="L194" s="69"/>
      <c r="M194" s="69"/>
      <c r="N194" s="69"/>
      <c r="O194" s="69"/>
      <c r="P194" s="69"/>
      <c r="Q194" s="137"/>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25">
      <c r="D195" s="69"/>
      <c r="E195" s="69"/>
      <c r="F195" s="69"/>
      <c r="G195" s="69"/>
      <c r="H195" s="69"/>
      <c r="I195" s="69"/>
      <c r="J195" s="69"/>
      <c r="K195" s="69"/>
      <c r="L195" s="69"/>
      <c r="M195" s="69"/>
      <c r="N195" s="69"/>
      <c r="O195" s="69"/>
      <c r="P195" s="69"/>
      <c r="Q195" s="137"/>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25">
      <c r="D196" s="69"/>
      <c r="E196" s="69"/>
      <c r="F196" s="69"/>
      <c r="G196" s="69"/>
      <c r="H196" s="69"/>
      <c r="I196" s="69"/>
      <c r="J196" s="69"/>
      <c r="K196" s="69"/>
      <c r="L196" s="69"/>
      <c r="M196" s="69"/>
      <c r="N196" s="69"/>
      <c r="O196" s="69"/>
      <c r="P196" s="69"/>
      <c r="Q196" s="137"/>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25">
      <c r="D197" s="69"/>
      <c r="E197" s="69"/>
      <c r="F197" s="69"/>
      <c r="G197" s="69"/>
      <c r="H197" s="69"/>
      <c r="I197" s="69"/>
      <c r="J197" s="69"/>
      <c r="K197" s="69"/>
      <c r="L197" s="69"/>
      <c r="M197" s="69"/>
      <c r="N197" s="69"/>
      <c r="O197" s="69"/>
      <c r="P197" s="69"/>
      <c r="Q197" s="137"/>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25">
      <c r="D198" s="69"/>
      <c r="E198" s="69"/>
      <c r="F198" s="69"/>
      <c r="G198" s="69"/>
      <c r="H198" s="69"/>
      <c r="I198" s="69"/>
      <c r="J198" s="69"/>
      <c r="K198" s="69"/>
      <c r="L198" s="69"/>
      <c r="M198" s="69"/>
      <c r="N198" s="69"/>
      <c r="O198" s="69"/>
      <c r="P198" s="69"/>
      <c r="Q198" s="137"/>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25">
      <c r="D199" s="69"/>
      <c r="E199" s="69"/>
      <c r="F199" s="69"/>
      <c r="G199" s="69"/>
      <c r="H199" s="69"/>
      <c r="I199" s="69"/>
      <c r="J199" s="69"/>
      <c r="K199" s="69"/>
      <c r="L199" s="69"/>
      <c r="M199" s="69"/>
      <c r="N199" s="69"/>
      <c r="O199" s="69"/>
      <c r="P199" s="69"/>
      <c r="Q199" s="137"/>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25">
      <c r="D200" s="69"/>
      <c r="E200" s="69"/>
      <c r="F200" s="69"/>
      <c r="G200" s="69"/>
      <c r="H200" s="69"/>
      <c r="I200" s="69"/>
      <c r="J200" s="69"/>
      <c r="K200" s="69"/>
      <c r="L200" s="69"/>
      <c r="M200" s="69"/>
      <c r="N200" s="69"/>
      <c r="O200" s="69"/>
      <c r="P200" s="69"/>
      <c r="Q200" s="137"/>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25">
      <c r="D201" s="69"/>
      <c r="E201" s="69"/>
      <c r="F201" s="69"/>
      <c r="G201" s="69"/>
      <c r="H201" s="69"/>
      <c r="I201" s="69"/>
      <c r="J201" s="69"/>
      <c r="K201" s="69"/>
      <c r="L201" s="69"/>
      <c r="M201" s="69"/>
      <c r="N201" s="69"/>
      <c r="O201" s="69"/>
      <c r="P201" s="69"/>
      <c r="Q201" s="137"/>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25">
      <c r="D202" s="69"/>
      <c r="E202" s="69"/>
      <c r="F202" s="69"/>
      <c r="G202" s="69"/>
      <c r="H202" s="69"/>
      <c r="I202" s="69"/>
      <c r="J202" s="69"/>
      <c r="K202" s="69"/>
      <c r="L202" s="69"/>
      <c r="M202" s="69"/>
      <c r="N202" s="69"/>
      <c r="O202" s="69"/>
      <c r="P202" s="69"/>
      <c r="Q202" s="137"/>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25">
      <c r="D203" s="69"/>
      <c r="E203" s="69"/>
      <c r="F203" s="69"/>
      <c r="G203" s="69"/>
      <c r="H203" s="69"/>
      <c r="I203" s="69"/>
      <c r="J203" s="69"/>
      <c r="K203" s="69"/>
      <c r="L203" s="69"/>
      <c r="M203" s="69"/>
      <c r="N203" s="69"/>
      <c r="O203" s="69"/>
      <c r="P203" s="69"/>
      <c r="Q203" s="137"/>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25">
      <c r="D204" s="69"/>
      <c r="E204" s="69"/>
      <c r="F204" s="69"/>
      <c r="G204" s="69"/>
      <c r="H204" s="69"/>
      <c r="I204" s="69"/>
      <c r="J204" s="69"/>
      <c r="K204" s="69"/>
      <c r="L204" s="69"/>
      <c r="M204" s="69"/>
      <c r="N204" s="69"/>
      <c r="O204" s="69"/>
      <c r="P204" s="69"/>
      <c r="Q204" s="137"/>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25">
      <c r="D205" s="69"/>
      <c r="E205" s="69"/>
      <c r="F205" s="69"/>
      <c r="G205" s="69"/>
      <c r="H205" s="69"/>
      <c r="I205" s="69"/>
      <c r="J205" s="69"/>
      <c r="K205" s="69"/>
      <c r="L205" s="69"/>
      <c r="M205" s="69"/>
      <c r="N205" s="69"/>
      <c r="O205" s="69"/>
      <c r="P205" s="69"/>
      <c r="Q205" s="137"/>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25">
      <c r="D206" s="69"/>
      <c r="E206" s="69"/>
      <c r="F206" s="69"/>
      <c r="G206" s="69"/>
      <c r="H206" s="69"/>
      <c r="I206" s="69"/>
      <c r="J206" s="69"/>
      <c r="K206" s="69"/>
      <c r="L206" s="69"/>
      <c r="M206" s="69"/>
      <c r="N206" s="69"/>
      <c r="O206" s="69"/>
      <c r="P206" s="69"/>
      <c r="Q206" s="137"/>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25">
      <c r="D207" s="69"/>
      <c r="E207" s="69"/>
      <c r="F207" s="69"/>
      <c r="G207" s="69"/>
      <c r="H207" s="69"/>
      <c r="I207" s="69"/>
      <c r="J207" s="69"/>
      <c r="K207" s="69"/>
      <c r="L207" s="69"/>
      <c r="M207" s="69"/>
      <c r="N207" s="69"/>
      <c r="O207" s="69"/>
      <c r="P207" s="69"/>
      <c r="Q207" s="137"/>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25">
      <c r="D208" s="69"/>
      <c r="E208" s="69"/>
      <c r="F208" s="69"/>
      <c r="G208" s="69"/>
      <c r="H208" s="69"/>
      <c r="I208" s="69"/>
      <c r="J208" s="69"/>
      <c r="K208" s="69"/>
      <c r="L208" s="69"/>
      <c r="M208" s="69"/>
      <c r="N208" s="69"/>
      <c r="O208" s="69"/>
      <c r="P208" s="69"/>
      <c r="Q208" s="137"/>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25">
      <c r="D209" s="69"/>
      <c r="E209" s="69"/>
      <c r="F209" s="69"/>
      <c r="G209" s="69"/>
      <c r="H209" s="69"/>
      <c r="I209" s="69"/>
      <c r="J209" s="69"/>
      <c r="K209" s="69"/>
      <c r="L209" s="69"/>
      <c r="M209" s="69"/>
      <c r="N209" s="69"/>
      <c r="O209" s="69"/>
      <c r="P209" s="69"/>
      <c r="Q209" s="137"/>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25">
      <c r="D210" s="69"/>
      <c r="E210" s="69"/>
      <c r="F210" s="69"/>
      <c r="G210" s="69"/>
      <c r="H210" s="69"/>
      <c r="I210" s="69"/>
      <c r="J210" s="69"/>
      <c r="K210" s="69"/>
      <c r="L210" s="69"/>
      <c r="M210" s="69"/>
      <c r="N210" s="69"/>
      <c r="O210" s="69"/>
      <c r="P210" s="69"/>
      <c r="Q210" s="137"/>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25">
      <c r="D211" s="69"/>
      <c r="E211" s="69"/>
      <c r="F211" s="69"/>
      <c r="G211" s="69"/>
      <c r="H211" s="69"/>
      <c r="I211" s="69"/>
      <c r="J211" s="69"/>
      <c r="K211" s="69"/>
      <c r="L211" s="69"/>
      <c r="M211" s="69"/>
      <c r="N211" s="69"/>
      <c r="O211" s="69"/>
      <c r="P211" s="69"/>
      <c r="Q211" s="137"/>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25">
      <c r="D212" s="69"/>
      <c r="E212" s="69"/>
      <c r="F212" s="69"/>
      <c r="G212" s="69"/>
      <c r="H212" s="69"/>
      <c r="I212" s="69"/>
      <c r="J212" s="69"/>
      <c r="K212" s="69"/>
      <c r="L212" s="69"/>
      <c r="M212" s="69"/>
      <c r="N212" s="69"/>
      <c r="O212" s="69"/>
      <c r="P212" s="69"/>
      <c r="Q212" s="137"/>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25">
      <c r="D213" s="69"/>
      <c r="E213" s="69"/>
      <c r="F213" s="69"/>
      <c r="G213" s="69"/>
      <c r="H213" s="69"/>
      <c r="I213" s="69"/>
      <c r="J213" s="69"/>
      <c r="K213" s="69"/>
      <c r="L213" s="69"/>
      <c r="M213" s="69"/>
      <c r="N213" s="69"/>
      <c r="O213" s="69"/>
      <c r="P213" s="69"/>
      <c r="Q213" s="137"/>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25">
      <c r="D214" s="69"/>
      <c r="E214" s="69"/>
      <c r="F214" s="69"/>
      <c r="G214" s="69"/>
      <c r="H214" s="69"/>
      <c r="I214" s="69"/>
      <c r="J214" s="69"/>
      <c r="K214" s="69"/>
      <c r="L214" s="69"/>
      <c r="M214" s="69"/>
      <c r="N214" s="69"/>
      <c r="O214" s="69"/>
      <c r="P214" s="69"/>
      <c r="Q214" s="137"/>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25">
      <c r="D215" s="69"/>
      <c r="E215" s="69"/>
      <c r="F215" s="69"/>
      <c r="G215" s="69"/>
      <c r="H215" s="69"/>
      <c r="I215" s="69"/>
      <c r="J215" s="69"/>
      <c r="K215" s="69"/>
      <c r="L215" s="69"/>
      <c r="M215" s="69"/>
      <c r="N215" s="69"/>
      <c r="O215" s="69"/>
      <c r="P215" s="69"/>
      <c r="Q215" s="137"/>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25">
      <c r="D216" s="69"/>
      <c r="E216" s="69"/>
      <c r="F216" s="69"/>
      <c r="G216" s="69"/>
      <c r="H216" s="69"/>
      <c r="I216" s="69"/>
      <c r="J216" s="69"/>
      <c r="K216" s="69"/>
      <c r="L216" s="69"/>
      <c r="M216" s="69"/>
      <c r="N216" s="69"/>
      <c r="O216" s="69"/>
      <c r="P216" s="69"/>
      <c r="Q216" s="137"/>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25">
      <c r="D217" s="69"/>
      <c r="E217" s="69"/>
      <c r="F217" s="69"/>
      <c r="G217" s="69"/>
      <c r="H217" s="69"/>
      <c r="I217" s="69"/>
      <c r="J217" s="69"/>
      <c r="K217" s="69"/>
      <c r="L217" s="69"/>
      <c r="M217" s="69"/>
      <c r="N217" s="69"/>
      <c r="O217" s="69"/>
      <c r="P217" s="69"/>
      <c r="Q217" s="137"/>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25">
      <c r="D218" s="69"/>
      <c r="E218" s="69"/>
      <c r="F218" s="69"/>
      <c r="G218" s="69"/>
      <c r="H218" s="69"/>
      <c r="I218" s="69"/>
      <c r="J218" s="69"/>
      <c r="K218" s="69"/>
      <c r="L218" s="69"/>
      <c r="M218" s="69"/>
      <c r="N218" s="69"/>
      <c r="O218" s="69"/>
      <c r="P218" s="69"/>
      <c r="Q218" s="137"/>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25">
      <c r="D219" s="69"/>
      <c r="E219" s="69"/>
      <c r="F219" s="69"/>
      <c r="G219" s="69"/>
      <c r="H219" s="69"/>
      <c r="I219" s="69"/>
      <c r="J219" s="69"/>
      <c r="K219" s="69"/>
      <c r="L219" s="69"/>
      <c r="M219" s="69"/>
      <c r="N219" s="69"/>
      <c r="O219" s="69"/>
      <c r="P219" s="69"/>
      <c r="Q219" s="137"/>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25">
      <c r="D220" s="69"/>
      <c r="E220" s="69"/>
      <c r="F220" s="69"/>
      <c r="G220" s="69"/>
      <c r="H220" s="69"/>
      <c r="I220" s="69"/>
      <c r="J220" s="69"/>
      <c r="K220" s="69"/>
      <c r="L220" s="69"/>
      <c r="M220" s="69"/>
      <c r="N220" s="69"/>
      <c r="O220" s="69"/>
      <c r="P220" s="69"/>
      <c r="Q220" s="137"/>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25">
      <c r="D221" s="69"/>
      <c r="E221" s="69"/>
      <c r="F221" s="69"/>
      <c r="G221" s="69"/>
      <c r="H221" s="69"/>
      <c r="I221" s="69"/>
      <c r="J221" s="69"/>
      <c r="K221" s="69"/>
      <c r="L221" s="69"/>
      <c r="M221" s="69"/>
      <c r="N221" s="69"/>
      <c r="O221" s="69"/>
      <c r="P221" s="69"/>
      <c r="Q221" s="137"/>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25">
      <c r="D222" s="69"/>
      <c r="E222" s="69"/>
      <c r="F222" s="69"/>
      <c r="G222" s="69"/>
      <c r="H222" s="69"/>
      <c r="I222" s="69"/>
      <c r="J222" s="69"/>
      <c r="K222" s="69"/>
      <c r="L222" s="69"/>
      <c r="M222" s="69"/>
      <c r="N222" s="69"/>
      <c r="O222" s="69"/>
      <c r="P222" s="69"/>
      <c r="Q222" s="137"/>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25">
      <c r="D223" s="69"/>
      <c r="E223" s="69"/>
      <c r="F223" s="69"/>
      <c r="G223" s="69"/>
      <c r="H223" s="69"/>
      <c r="I223" s="69"/>
      <c r="J223" s="69"/>
      <c r="K223" s="69"/>
      <c r="L223" s="69"/>
      <c r="M223" s="69"/>
      <c r="N223" s="69"/>
      <c r="O223" s="69"/>
      <c r="P223" s="69"/>
      <c r="Q223" s="137"/>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25">
      <c r="D224" s="69"/>
      <c r="E224" s="69"/>
      <c r="F224" s="69"/>
      <c r="G224" s="69"/>
      <c r="H224" s="69"/>
      <c r="I224" s="69"/>
      <c r="J224" s="69"/>
      <c r="K224" s="69"/>
      <c r="L224" s="69"/>
      <c r="M224" s="69"/>
      <c r="N224" s="69"/>
      <c r="O224" s="69"/>
      <c r="P224" s="69"/>
      <c r="Q224" s="137"/>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25">
      <c r="D225" s="69"/>
      <c r="E225" s="69"/>
      <c r="F225" s="69"/>
      <c r="G225" s="69"/>
      <c r="H225" s="69"/>
      <c r="I225" s="69"/>
      <c r="J225" s="69"/>
      <c r="K225" s="69"/>
      <c r="L225" s="69"/>
      <c r="M225" s="69"/>
      <c r="N225" s="69"/>
      <c r="O225" s="69"/>
      <c r="P225" s="69"/>
      <c r="Q225" s="137"/>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25">
      <c r="D226" s="69"/>
      <c r="E226" s="69"/>
      <c r="F226" s="69"/>
      <c r="G226" s="69"/>
      <c r="H226" s="69"/>
      <c r="I226" s="69"/>
      <c r="J226" s="69"/>
      <c r="K226" s="69"/>
      <c r="L226" s="69"/>
      <c r="M226" s="69"/>
      <c r="N226" s="69"/>
      <c r="O226" s="69"/>
      <c r="P226" s="69"/>
      <c r="Q226" s="137"/>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25">
      <c r="D227" s="69"/>
      <c r="E227" s="69"/>
      <c r="F227" s="69"/>
      <c r="G227" s="69"/>
      <c r="H227" s="69"/>
      <c r="I227" s="69"/>
      <c r="J227" s="69"/>
      <c r="K227" s="69"/>
      <c r="L227" s="69"/>
      <c r="M227" s="69"/>
      <c r="N227" s="69"/>
      <c r="O227" s="69"/>
      <c r="P227" s="69"/>
      <c r="Q227" s="137"/>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25">
      <c r="D228" s="69"/>
      <c r="E228" s="69"/>
      <c r="F228" s="69"/>
      <c r="G228" s="69"/>
      <c r="H228" s="69"/>
      <c r="I228" s="69"/>
      <c r="J228" s="69"/>
      <c r="K228" s="69"/>
      <c r="L228" s="69"/>
      <c r="M228" s="69"/>
      <c r="N228" s="69"/>
      <c r="O228" s="69"/>
      <c r="P228" s="69"/>
      <c r="Q228" s="137"/>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25">
      <c r="D229" s="69"/>
      <c r="E229" s="69"/>
      <c r="F229" s="69"/>
      <c r="G229" s="69"/>
      <c r="H229" s="69"/>
      <c r="I229" s="69"/>
      <c r="J229" s="69"/>
      <c r="K229" s="69"/>
      <c r="L229" s="69"/>
      <c r="M229" s="69"/>
      <c r="N229" s="69"/>
      <c r="O229" s="69"/>
      <c r="P229" s="69"/>
      <c r="Q229" s="137"/>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25">
      <c r="D230" s="69"/>
      <c r="E230" s="69"/>
      <c r="F230" s="69"/>
      <c r="G230" s="69"/>
      <c r="H230" s="69"/>
      <c r="I230" s="69"/>
      <c r="J230" s="69"/>
      <c r="K230" s="69"/>
      <c r="L230" s="69"/>
      <c r="M230" s="69"/>
      <c r="N230" s="69"/>
      <c r="O230" s="69"/>
      <c r="P230" s="69"/>
      <c r="Q230" s="137"/>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25">
      <c r="D231" s="69"/>
      <c r="E231" s="69"/>
      <c r="F231" s="69"/>
      <c r="G231" s="69"/>
      <c r="H231" s="69"/>
      <c r="I231" s="69"/>
      <c r="J231" s="69"/>
      <c r="K231" s="69"/>
      <c r="L231" s="69"/>
      <c r="M231" s="69"/>
      <c r="N231" s="69"/>
      <c r="O231" s="69"/>
      <c r="P231" s="69"/>
      <c r="Q231" s="137"/>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25">
      <c r="D232" s="69"/>
      <c r="E232" s="69"/>
      <c r="F232" s="69"/>
      <c r="G232" s="69"/>
      <c r="H232" s="69"/>
      <c r="I232" s="69"/>
      <c r="J232" s="69"/>
      <c r="K232" s="69"/>
      <c r="L232" s="69"/>
      <c r="M232" s="69"/>
      <c r="N232" s="69"/>
      <c r="O232" s="69"/>
      <c r="P232" s="69"/>
      <c r="Q232" s="137"/>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25">
      <c r="D233" s="69"/>
      <c r="E233" s="69"/>
      <c r="F233" s="69"/>
      <c r="G233" s="69"/>
      <c r="H233" s="69"/>
      <c r="I233" s="69"/>
      <c r="J233" s="69"/>
      <c r="K233" s="69"/>
      <c r="L233" s="69"/>
      <c r="M233" s="69"/>
      <c r="N233" s="69"/>
      <c r="O233" s="69"/>
      <c r="P233" s="69"/>
      <c r="Q233" s="137"/>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25">
      <c r="D234" s="69"/>
      <c r="E234" s="69"/>
      <c r="F234" s="69"/>
      <c r="G234" s="69"/>
      <c r="H234" s="69"/>
      <c r="I234" s="69"/>
      <c r="J234" s="69"/>
      <c r="K234" s="69"/>
      <c r="L234" s="69"/>
      <c r="M234" s="69"/>
      <c r="N234" s="69"/>
      <c r="O234" s="69"/>
      <c r="P234" s="69"/>
      <c r="Q234" s="137"/>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25">
      <c r="D235" s="69"/>
      <c r="E235" s="69"/>
      <c r="F235" s="69"/>
      <c r="G235" s="69"/>
      <c r="H235" s="69"/>
      <c r="I235" s="69"/>
      <c r="J235" s="69"/>
      <c r="K235" s="69"/>
      <c r="L235" s="69"/>
      <c r="M235" s="69"/>
      <c r="N235" s="69"/>
      <c r="O235" s="69"/>
      <c r="P235" s="69"/>
      <c r="Q235" s="137"/>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25">
      <c r="D236" s="69"/>
      <c r="E236" s="69"/>
      <c r="F236" s="69"/>
      <c r="G236" s="69"/>
      <c r="H236" s="69"/>
      <c r="I236" s="69"/>
      <c r="J236" s="69"/>
      <c r="K236" s="69"/>
      <c r="L236" s="69"/>
      <c r="M236" s="69"/>
      <c r="N236" s="69"/>
      <c r="O236" s="69"/>
      <c r="P236" s="69"/>
      <c r="Q236" s="137"/>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25">
      <c r="D237" s="69"/>
      <c r="E237" s="69"/>
      <c r="F237" s="69"/>
      <c r="G237" s="69"/>
      <c r="H237" s="69"/>
      <c r="I237" s="69"/>
      <c r="J237" s="69"/>
      <c r="K237" s="69"/>
      <c r="L237" s="69"/>
      <c r="M237" s="69"/>
      <c r="N237" s="69"/>
      <c r="O237" s="69"/>
      <c r="P237" s="69"/>
      <c r="Q237" s="137"/>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25">
      <c r="D238" s="69"/>
      <c r="E238" s="69"/>
      <c r="F238" s="69"/>
      <c r="G238" s="69"/>
      <c r="H238" s="69"/>
      <c r="I238" s="69"/>
      <c r="J238" s="69"/>
      <c r="K238" s="69"/>
      <c r="L238" s="69"/>
      <c r="M238" s="69"/>
      <c r="N238" s="69"/>
      <c r="O238" s="69"/>
      <c r="P238" s="69"/>
      <c r="Q238" s="137"/>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25">
      <c r="D239" s="69"/>
      <c r="E239" s="69"/>
      <c r="F239" s="69"/>
      <c r="G239" s="69"/>
      <c r="H239" s="69"/>
      <c r="I239" s="69"/>
      <c r="J239" s="69"/>
      <c r="K239" s="69"/>
      <c r="L239" s="69"/>
      <c r="M239" s="69"/>
      <c r="N239" s="69"/>
      <c r="O239" s="69"/>
      <c r="P239" s="69"/>
      <c r="Q239" s="137"/>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25">
      <c r="D240" s="69"/>
      <c r="E240" s="69"/>
      <c r="F240" s="69"/>
      <c r="G240" s="69"/>
      <c r="H240" s="69"/>
      <c r="I240" s="69"/>
      <c r="J240" s="69"/>
      <c r="K240" s="69"/>
      <c r="L240" s="69"/>
      <c r="M240" s="69"/>
      <c r="N240" s="69"/>
      <c r="O240" s="69"/>
      <c r="P240" s="69"/>
      <c r="Q240" s="137"/>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25">
      <c r="D241" s="69"/>
      <c r="E241" s="69"/>
      <c r="F241" s="69"/>
      <c r="G241" s="69"/>
      <c r="H241" s="69"/>
      <c r="I241" s="69"/>
      <c r="J241" s="69"/>
      <c r="K241" s="69"/>
      <c r="L241" s="69"/>
      <c r="M241" s="69"/>
      <c r="N241" s="69"/>
      <c r="O241" s="69"/>
      <c r="P241" s="69"/>
      <c r="Q241" s="137"/>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25">
      <c r="D242" s="69"/>
      <c r="E242" s="69"/>
      <c r="F242" s="69"/>
      <c r="G242" s="69"/>
      <c r="H242" s="69"/>
      <c r="I242" s="69"/>
      <c r="J242" s="69"/>
      <c r="K242" s="69"/>
      <c r="L242" s="69"/>
      <c r="M242" s="69"/>
      <c r="N242" s="69"/>
      <c r="O242" s="69"/>
      <c r="P242" s="69"/>
      <c r="Q242" s="137"/>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25">
      <c r="D243" s="69"/>
      <c r="E243" s="69"/>
      <c r="F243" s="69"/>
      <c r="G243" s="69"/>
      <c r="H243" s="69"/>
      <c r="I243" s="69"/>
      <c r="J243" s="69"/>
      <c r="K243" s="69"/>
      <c r="L243" s="69"/>
      <c r="M243" s="69"/>
      <c r="N243" s="69"/>
      <c r="O243" s="69"/>
      <c r="P243" s="69"/>
      <c r="Q243" s="137"/>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25">
      <c r="D244" s="69"/>
      <c r="E244" s="69"/>
      <c r="F244" s="69"/>
      <c r="G244" s="69"/>
      <c r="H244" s="69"/>
      <c r="I244" s="69"/>
      <c r="J244" s="69"/>
      <c r="K244" s="69"/>
      <c r="L244" s="69"/>
      <c r="M244" s="69"/>
      <c r="N244" s="69"/>
      <c r="O244" s="69"/>
      <c r="P244" s="69"/>
      <c r="Q244" s="137"/>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25">
      <c r="D245" s="69"/>
      <c r="E245" s="69"/>
      <c r="F245" s="69"/>
      <c r="G245" s="69"/>
      <c r="H245" s="69"/>
      <c r="I245" s="69"/>
      <c r="J245" s="69"/>
      <c r="K245" s="69"/>
      <c r="L245" s="69"/>
      <c r="M245" s="69"/>
      <c r="N245" s="69"/>
      <c r="O245" s="69"/>
      <c r="P245" s="69"/>
      <c r="Q245" s="137"/>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25">
      <c r="D246" s="69"/>
      <c r="E246" s="69"/>
      <c r="F246" s="69"/>
      <c r="G246" s="69"/>
      <c r="H246" s="69"/>
      <c r="I246" s="69"/>
      <c r="J246" s="69"/>
      <c r="K246" s="69"/>
      <c r="L246" s="69"/>
      <c r="M246" s="69"/>
      <c r="N246" s="69"/>
      <c r="O246" s="69"/>
      <c r="P246" s="69"/>
      <c r="Q246" s="137"/>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25">
      <c r="D247" s="69"/>
      <c r="E247" s="69"/>
      <c r="F247" s="69"/>
      <c r="G247" s="69"/>
      <c r="H247" s="69"/>
      <c r="I247" s="69"/>
      <c r="J247" s="69"/>
      <c r="K247" s="69"/>
      <c r="L247" s="69"/>
      <c r="M247" s="69"/>
      <c r="N247" s="69"/>
      <c r="O247" s="69"/>
      <c r="P247" s="69"/>
      <c r="Q247" s="137"/>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25">
      <c r="D248" s="69"/>
      <c r="E248" s="69"/>
      <c r="F248" s="69"/>
      <c r="G248" s="69"/>
      <c r="H248" s="69"/>
      <c r="I248" s="69"/>
      <c r="J248" s="69"/>
      <c r="K248" s="69"/>
      <c r="L248" s="69"/>
      <c r="M248" s="69"/>
      <c r="N248" s="69"/>
      <c r="O248" s="69"/>
      <c r="P248" s="69"/>
      <c r="Q248" s="137"/>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25">
      <c r="D249" s="69"/>
      <c r="E249" s="69"/>
      <c r="F249" s="69"/>
      <c r="G249" s="69"/>
      <c r="H249" s="69"/>
      <c r="I249" s="69"/>
      <c r="J249" s="69"/>
      <c r="K249" s="69"/>
      <c r="L249" s="69"/>
      <c r="M249" s="69"/>
      <c r="N249" s="69"/>
      <c r="O249" s="69"/>
      <c r="P249" s="69"/>
      <c r="Q249" s="137"/>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25">
      <c r="D250" s="69"/>
      <c r="E250" s="69"/>
      <c r="F250" s="69"/>
      <c r="G250" s="69"/>
      <c r="H250" s="69"/>
      <c r="I250" s="69"/>
      <c r="J250" s="69"/>
      <c r="K250" s="69"/>
      <c r="L250" s="69"/>
      <c r="M250" s="69"/>
      <c r="N250" s="69"/>
      <c r="O250" s="69"/>
      <c r="P250" s="69"/>
      <c r="Q250" s="137"/>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25">
      <c r="D251" s="69"/>
      <c r="E251" s="69"/>
      <c r="F251" s="69"/>
      <c r="G251" s="69"/>
      <c r="H251" s="69"/>
      <c r="I251" s="69"/>
      <c r="J251" s="69"/>
      <c r="K251" s="69"/>
      <c r="L251" s="69"/>
      <c r="M251" s="69"/>
      <c r="N251" s="69"/>
      <c r="O251" s="69"/>
      <c r="P251" s="69"/>
      <c r="Q251" s="137"/>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25">
      <c r="D252" s="69"/>
      <c r="E252" s="69"/>
      <c r="F252" s="69"/>
      <c r="G252" s="69"/>
      <c r="H252" s="69"/>
      <c r="I252" s="69"/>
      <c r="J252" s="69"/>
      <c r="K252" s="69"/>
      <c r="L252" s="69"/>
      <c r="M252" s="69"/>
      <c r="N252" s="69"/>
      <c r="O252" s="69"/>
      <c r="P252" s="69"/>
      <c r="Q252" s="137"/>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25">
      <c r="D253" s="69"/>
      <c r="E253" s="69"/>
      <c r="F253" s="69"/>
      <c r="G253" s="69"/>
      <c r="H253" s="69"/>
      <c r="I253" s="69"/>
      <c r="J253" s="69"/>
      <c r="K253" s="69"/>
      <c r="L253" s="69"/>
      <c r="M253" s="69"/>
      <c r="N253" s="69"/>
      <c r="O253" s="69"/>
      <c r="P253" s="69"/>
      <c r="Q253" s="137"/>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25">
      <c r="D254" s="69"/>
      <c r="E254" s="69"/>
      <c r="F254" s="69"/>
      <c r="G254" s="69"/>
      <c r="H254" s="69"/>
      <c r="I254" s="69"/>
      <c r="J254" s="69"/>
      <c r="K254" s="69"/>
      <c r="L254" s="69"/>
      <c r="M254" s="69"/>
      <c r="N254" s="69"/>
      <c r="O254" s="69"/>
      <c r="P254" s="69"/>
      <c r="Q254" s="137"/>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25">
      <c r="D255" s="69"/>
      <c r="E255" s="69"/>
      <c r="F255" s="69"/>
      <c r="G255" s="69"/>
      <c r="H255" s="69"/>
      <c r="I255" s="69"/>
      <c r="J255" s="69"/>
      <c r="K255" s="69"/>
      <c r="L255" s="69"/>
      <c r="M255" s="69"/>
      <c r="N255" s="69"/>
      <c r="O255" s="69"/>
      <c r="P255" s="69"/>
      <c r="Q255" s="137"/>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25">
      <c r="D256" s="69"/>
      <c r="E256" s="69"/>
      <c r="F256" s="69"/>
      <c r="G256" s="69"/>
      <c r="H256" s="69"/>
      <c r="I256" s="69"/>
      <c r="J256" s="69"/>
      <c r="K256" s="69"/>
      <c r="L256" s="69"/>
      <c r="M256" s="69"/>
      <c r="N256" s="69"/>
      <c r="O256" s="69"/>
      <c r="P256" s="69"/>
      <c r="Q256" s="137"/>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25">
      <c r="D257" s="69"/>
      <c r="E257" s="69"/>
      <c r="F257" s="69"/>
      <c r="G257" s="69"/>
      <c r="H257" s="69"/>
      <c r="I257" s="69"/>
      <c r="J257" s="69"/>
      <c r="K257" s="69"/>
      <c r="L257" s="69"/>
      <c r="M257" s="69"/>
      <c r="N257" s="69"/>
      <c r="O257" s="69"/>
      <c r="P257" s="69"/>
      <c r="Q257" s="137"/>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25">
      <c r="D258" s="69"/>
      <c r="E258" s="69"/>
      <c r="F258" s="69"/>
      <c r="G258" s="69"/>
      <c r="H258" s="69"/>
      <c r="I258" s="69"/>
      <c r="J258" s="69"/>
      <c r="K258" s="69"/>
      <c r="L258" s="69"/>
      <c r="M258" s="69"/>
      <c r="N258" s="69"/>
      <c r="O258" s="69"/>
      <c r="P258" s="69"/>
      <c r="Q258" s="137"/>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25">
      <c r="D259" s="69"/>
      <c r="E259" s="69"/>
      <c r="F259" s="69"/>
      <c r="G259" s="69"/>
      <c r="H259" s="69"/>
      <c r="I259" s="69"/>
      <c r="J259" s="69"/>
      <c r="K259" s="69"/>
      <c r="L259" s="69"/>
      <c r="M259" s="69"/>
      <c r="N259" s="69"/>
      <c r="O259" s="69"/>
      <c r="P259" s="69"/>
      <c r="Q259" s="137"/>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25">
      <c r="D260" s="69"/>
      <c r="E260" s="69"/>
      <c r="F260" s="69"/>
      <c r="G260" s="69"/>
      <c r="H260" s="69"/>
      <c r="I260" s="69"/>
      <c r="J260" s="69"/>
      <c r="K260" s="69"/>
      <c r="L260" s="69"/>
      <c r="M260" s="69"/>
      <c r="N260" s="69"/>
      <c r="O260" s="69"/>
      <c r="P260" s="69"/>
      <c r="Q260" s="137"/>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25">
      <c r="D261" s="69"/>
      <c r="E261" s="69"/>
      <c r="F261" s="69"/>
      <c r="G261" s="69"/>
      <c r="H261" s="69"/>
      <c r="I261" s="69"/>
      <c r="J261" s="69"/>
      <c r="K261" s="69"/>
      <c r="L261" s="69"/>
      <c r="M261" s="69"/>
      <c r="N261" s="69"/>
      <c r="O261" s="69"/>
      <c r="P261" s="69"/>
      <c r="Q261" s="137"/>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25">
      <c r="D262" s="69"/>
      <c r="E262" s="69"/>
      <c r="F262" s="69"/>
      <c r="G262" s="69"/>
      <c r="H262" s="69"/>
      <c r="I262" s="69"/>
      <c r="J262" s="69"/>
      <c r="K262" s="69"/>
      <c r="L262" s="69"/>
      <c r="M262" s="69"/>
      <c r="N262" s="69"/>
      <c r="O262" s="69"/>
      <c r="P262" s="69"/>
      <c r="Q262" s="137"/>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25">
      <c r="D263" s="69"/>
      <c r="E263" s="69"/>
      <c r="F263" s="69"/>
      <c r="G263" s="69"/>
      <c r="H263" s="69"/>
      <c r="I263" s="69"/>
      <c r="J263" s="69"/>
      <c r="K263" s="69"/>
      <c r="L263" s="69"/>
      <c r="M263" s="69"/>
      <c r="N263" s="69"/>
      <c r="O263" s="69"/>
      <c r="P263" s="69"/>
      <c r="Q263" s="137"/>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25">
      <c r="D264" s="69"/>
      <c r="E264" s="69"/>
      <c r="F264" s="69"/>
      <c r="G264" s="69"/>
      <c r="H264" s="69"/>
      <c r="I264" s="69"/>
      <c r="J264" s="69"/>
      <c r="K264" s="69"/>
      <c r="L264" s="69"/>
      <c r="M264" s="69"/>
      <c r="N264" s="69"/>
      <c r="O264" s="69"/>
      <c r="P264" s="69"/>
      <c r="Q264" s="137"/>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25">
      <c r="D265" s="69"/>
      <c r="E265" s="69"/>
      <c r="F265" s="69"/>
      <c r="G265" s="69"/>
      <c r="H265" s="69"/>
      <c r="I265" s="69"/>
      <c r="J265" s="69"/>
      <c r="K265" s="69"/>
      <c r="L265" s="69"/>
      <c r="M265" s="69"/>
      <c r="N265" s="69"/>
      <c r="O265" s="69"/>
      <c r="P265" s="69"/>
      <c r="Q265" s="137"/>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25">
      <c r="D266" s="69"/>
      <c r="E266" s="69"/>
      <c r="F266" s="69"/>
      <c r="G266" s="69"/>
      <c r="H266" s="69"/>
      <c r="I266" s="69"/>
      <c r="J266" s="69"/>
      <c r="K266" s="69"/>
      <c r="L266" s="69"/>
      <c r="M266" s="69"/>
      <c r="N266" s="69"/>
      <c r="O266" s="69"/>
      <c r="P266" s="69"/>
      <c r="Q266" s="137"/>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25">
      <c r="D267" s="69"/>
      <c r="E267" s="69"/>
      <c r="F267" s="69"/>
      <c r="G267" s="69"/>
      <c r="H267" s="69"/>
      <c r="I267" s="69"/>
      <c r="J267" s="69"/>
      <c r="K267" s="69"/>
      <c r="L267" s="69"/>
      <c r="M267" s="69"/>
      <c r="N267" s="69"/>
      <c r="O267" s="69"/>
      <c r="P267" s="69"/>
      <c r="Q267" s="137"/>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25">
      <c r="D268" s="69"/>
      <c r="E268" s="69"/>
      <c r="F268" s="69"/>
      <c r="G268" s="69"/>
      <c r="H268" s="69"/>
      <c r="I268" s="69"/>
      <c r="J268" s="69"/>
      <c r="K268" s="69"/>
      <c r="L268" s="69"/>
      <c r="M268" s="69"/>
      <c r="N268" s="69"/>
      <c r="O268" s="69"/>
      <c r="P268" s="69"/>
      <c r="Q268" s="137"/>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25">
      <c r="D269" s="69"/>
      <c r="E269" s="69"/>
      <c r="F269" s="69"/>
      <c r="G269" s="69"/>
      <c r="H269" s="69"/>
      <c r="I269" s="69"/>
      <c r="J269" s="69"/>
      <c r="K269" s="69"/>
      <c r="L269" s="69"/>
      <c r="M269" s="69"/>
      <c r="N269" s="69"/>
      <c r="O269" s="69"/>
      <c r="P269" s="69"/>
      <c r="Q269" s="137"/>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25">
      <c r="D270" s="69"/>
      <c r="E270" s="69"/>
      <c r="F270" s="69"/>
      <c r="G270" s="69"/>
      <c r="H270" s="69"/>
      <c r="I270" s="69"/>
      <c r="J270" s="69"/>
      <c r="K270" s="69"/>
      <c r="L270" s="69"/>
      <c r="M270" s="69"/>
      <c r="N270" s="69"/>
      <c r="O270" s="69"/>
      <c r="P270" s="69"/>
      <c r="Q270" s="137"/>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25">
      <c r="D271" s="69"/>
      <c r="E271" s="69"/>
      <c r="F271" s="69"/>
      <c r="G271" s="69"/>
      <c r="H271" s="69"/>
      <c r="I271" s="69"/>
      <c r="J271" s="69"/>
      <c r="K271" s="69"/>
      <c r="L271" s="69"/>
      <c r="M271" s="69"/>
      <c r="N271" s="69"/>
      <c r="O271" s="69"/>
      <c r="P271" s="69"/>
      <c r="Q271" s="137"/>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25">
      <c r="D272" s="69"/>
      <c r="E272" s="69"/>
      <c r="F272" s="69"/>
      <c r="G272" s="69"/>
      <c r="H272" s="69"/>
      <c r="I272" s="69"/>
      <c r="J272" s="69"/>
      <c r="K272" s="69"/>
      <c r="L272" s="69"/>
      <c r="M272" s="69"/>
      <c r="N272" s="69"/>
      <c r="O272" s="69"/>
      <c r="P272" s="69"/>
      <c r="Q272" s="137"/>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25">
      <c r="D273" s="69"/>
      <c r="E273" s="69"/>
      <c r="F273" s="69"/>
      <c r="G273" s="69"/>
      <c r="H273" s="69"/>
      <c r="I273" s="69"/>
      <c r="J273" s="69"/>
      <c r="K273" s="69"/>
      <c r="L273" s="69"/>
      <c r="M273" s="69"/>
      <c r="N273" s="69"/>
      <c r="O273" s="69"/>
      <c r="P273" s="69"/>
      <c r="Q273" s="137"/>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25">
      <c r="D274" s="69"/>
      <c r="E274" s="69"/>
      <c r="F274" s="69"/>
      <c r="G274" s="69"/>
      <c r="H274" s="69"/>
      <c r="I274" s="69"/>
      <c r="J274" s="69"/>
      <c r="K274" s="69"/>
      <c r="L274" s="69"/>
      <c r="M274" s="69"/>
      <c r="N274" s="69"/>
      <c r="O274" s="69"/>
      <c r="P274" s="69"/>
      <c r="Q274" s="137"/>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25">
      <c r="D275" s="69"/>
      <c r="E275" s="69"/>
      <c r="F275" s="69"/>
      <c r="G275" s="69"/>
      <c r="H275" s="69"/>
      <c r="I275" s="69"/>
      <c r="J275" s="69"/>
      <c r="K275" s="69"/>
      <c r="L275" s="69"/>
      <c r="M275" s="69"/>
      <c r="N275" s="69"/>
      <c r="O275" s="69"/>
      <c r="P275" s="69"/>
      <c r="Q275" s="137"/>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25">
      <c r="D276" s="69"/>
      <c r="E276" s="69"/>
      <c r="F276" s="69"/>
      <c r="G276" s="69"/>
      <c r="H276" s="69"/>
      <c r="I276" s="69"/>
      <c r="J276" s="69"/>
      <c r="K276" s="69"/>
      <c r="L276" s="69"/>
      <c r="M276" s="69"/>
      <c r="N276" s="69"/>
      <c r="O276" s="69"/>
      <c r="P276" s="69"/>
      <c r="Q276" s="137"/>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25">
      <c r="D277" s="69"/>
      <c r="E277" s="69"/>
      <c r="F277" s="69"/>
      <c r="G277" s="69"/>
      <c r="H277" s="69"/>
      <c r="I277" s="69"/>
      <c r="J277" s="69"/>
      <c r="K277" s="69"/>
      <c r="L277" s="69"/>
      <c r="M277" s="69"/>
      <c r="N277" s="69"/>
      <c r="O277" s="69"/>
      <c r="P277" s="69"/>
      <c r="Q277" s="137"/>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25">
      <c r="D278" s="69"/>
      <c r="E278" s="69"/>
      <c r="F278" s="69"/>
      <c r="G278" s="69"/>
      <c r="H278" s="69"/>
      <c r="I278" s="69"/>
      <c r="J278" s="69"/>
      <c r="K278" s="69"/>
      <c r="L278" s="69"/>
      <c r="M278" s="69"/>
      <c r="N278" s="69"/>
      <c r="O278" s="69"/>
      <c r="P278" s="69"/>
      <c r="Q278" s="137"/>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25">
      <c r="D279" s="69"/>
      <c r="E279" s="69"/>
      <c r="F279" s="69"/>
      <c r="G279" s="69"/>
      <c r="H279" s="69"/>
      <c r="I279" s="69"/>
      <c r="J279" s="69"/>
      <c r="K279" s="69"/>
      <c r="L279" s="69"/>
      <c r="M279" s="69"/>
      <c r="N279" s="69"/>
      <c r="O279" s="69"/>
      <c r="P279" s="69"/>
      <c r="Q279" s="137"/>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25">
      <c r="D280" s="69"/>
      <c r="E280" s="69"/>
      <c r="F280" s="69"/>
      <c r="G280" s="69"/>
      <c r="H280" s="69"/>
      <c r="I280" s="69"/>
      <c r="J280" s="69"/>
      <c r="K280" s="69"/>
      <c r="L280" s="69"/>
      <c r="M280" s="69"/>
      <c r="N280" s="69"/>
      <c r="O280" s="69"/>
      <c r="P280" s="69"/>
      <c r="Q280" s="137"/>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25">
      <c r="D281" s="69"/>
      <c r="E281" s="69"/>
      <c r="F281" s="69"/>
      <c r="G281" s="69"/>
      <c r="H281" s="69"/>
      <c r="I281" s="69"/>
      <c r="J281" s="69"/>
      <c r="K281" s="69"/>
      <c r="L281" s="69"/>
      <c r="M281" s="69"/>
      <c r="N281" s="69"/>
      <c r="O281" s="69"/>
      <c r="P281" s="69"/>
      <c r="Q281" s="137"/>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25">
      <c r="D282" s="69"/>
      <c r="E282" s="69"/>
      <c r="F282" s="69"/>
      <c r="G282" s="69"/>
      <c r="H282" s="69"/>
      <c r="I282" s="69"/>
      <c r="J282" s="69"/>
      <c r="K282" s="69"/>
      <c r="L282" s="69"/>
      <c r="M282" s="69"/>
      <c r="N282" s="69"/>
      <c r="O282" s="69"/>
      <c r="P282" s="69"/>
      <c r="Q282" s="137"/>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25">
      <c r="D283" s="69"/>
      <c r="E283" s="69"/>
      <c r="F283" s="69"/>
      <c r="G283" s="69"/>
      <c r="H283" s="69"/>
      <c r="I283" s="69"/>
      <c r="J283" s="69"/>
      <c r="K283" s="69"/>
      <c r="L283" s="69"/>
      <c r="M283" s="69"/>
      <c r="N283" s="69"/>
      <c r="O283" s="69"/>
      <c r="P283" s="69"/>
      <c r="Q283" s="137"/>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25">
      <c r="D284" s="69"/>
      <c r="E284" s="69"/>
      <c r="F284" s="69"/>
      <c r="G284" s="69"/>
      <c r="H284" s="69"/>
      <c r="I284" s="69"/>
      <c r="J284" s="69"/>
      <c r="K284" s="69"/>
      <c r="L284" s="69"/>
      <c r="M284" s="69"/>
      <c r="N284" s="69"/>
      <c r="O284" s="69"/>
      <c r="P284" s="69"/>
      <c r="Q284" s="137"/>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25">
      <c r="D285" s="69"/>
      <c r="E285" s="69"/>
      <c r="F285" s="69"/>
      <c r="G285" s="69"/>
      <c r="H285" s="69"/>
      <c r="I285" s="69"/>
      <c r="J285" s="69"/>
      <c r="K285" s="69"/>
      <c r="L285" s="69"/>
      <c r="M285" s="69"/>
      <c r="N285" s="69"/>
      <c r="O285" s="69"/>
      <c r="P285" s="69"/>
      <c r="Q285" s="137"/>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25">
      <c r="D286" s="69"/>
      <c r="E286" s="69"/>
      <c r="F286" s="69"/>
      <c r="G286" s="69"/>
      <c r="H286" s="69"/>
      <c r="I286" s="69"/>
      <c r="J286" s="69"/>
      <c r="K286" s="69"/>
      <c r="L286" s="69"/>
      <c r="M286" s="69"/>
      <c r="N286" s="69"/>
      <c r="O286" s="69"/>
      <c r="P286" s="69"/>
      <c r="Q286" s="137"/>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25">
      <c r="D287" s="69"/>
      <c r="E287" s="69"/>
      <c r="F287" s="69"/>
      <c r="G287" s="69"/>
      <c r="H287" s="69"/>
      <c r="I287" s="69"/>
      <c r="J287" s="69"/>
      <c r="K287" s="69"/>
      <c r="L287" s="69"/>
      <c r="M287" s="69"/>
      <c r="N287" s="69"/>
      <c r="O287" s="69"/>
      <c r="P287" s="69"/>
      <c r="Q287" s="137"/>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25">
      <c r="D288" s="69"/>
      <c r="E288" s="69"/>
      <c r="F288" s="69"/>
      <c r="G288" s="69"/>
      <c r="H288" s="69"/>
      <c r="I288" s="69"/>
      <c r="J288" s="69"/>
      <c r="K288" s="69"/>
      <c r="L288" s="69"/>
      <c r="M288" s="69"/>
      <c r="N288" s="69"/>
      <c r="O288" s="69"/>
      <c r="P288" s="69"/>
      <c r="Q288" s="137"/>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25">
      <c r="D289" s="69"/>
      <c r="E289" s="69"/>
      <c r="F289" s="69"/>
      <c r="G289" s="69"/>
      <c r="H289" s="69"/>
      <c r="I289" s="69"/>
      <c r="J289" s="69"/>
      <c r="K289" s="69"/>
      <c r="L289" s="69"/>
      <c r="M289" s="69"/>
      <c r="N289" s="69"/>
      <c r="O289" s="69"/>
      <c r="P289" s="69"/>
      <c r="Q289" s="137"/>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25">
      <c r="D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25">
      <c r="D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25">
      <c r="D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25">
      <c r="D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25">
      <c r="D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25">
      <c r="D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25">
      <c r="D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25">
      <c r="D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25">
      <c r="D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25">
      <c r="D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25">
      <c r="D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25">
      <c r="D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25">
      <c r="D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25">
      <c r="D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25">
      <c r="D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25">
      <c r="D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25">
      <c r="D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25">
      <c r="D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25">
      <c r="D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7ZiGeQc7krbyVchgwTvzsvqQJ7B1w6EBub8oErlUEexqbn+m67FpUh5F+p3K/B9G6Icjx8b3no6QhtQW51c1dg==" saltValue="mUTxCm9CsJKXKErkXsfSnA==" spinCount="100000" sheet="1" objects="1" scenarios="1"/>
  <mergeCells count="81">
    <mergeCell ref="A42:C42"/>
    <mergeCell ref="A52:C53"/>
    <mergeCell ref="R6:R8"/>
    <mergeCell ref="S6:S8"/>
    <mergeCell ref="A50:C51"/>
    <mergeCell ref="A34:C35"/>
    <mergeCell ref="A36:C37"/>
    <mergeCell ref="A30:C31"/>
    <mergeCell ref="A32:C33"/>
    <mergeCell ref="A26:C27"/>
    <mergeCell ref="A28:C29"/>
    <mergeCell ref="A38:C39"/>
    <mergeCell ref="A14:C15"/>
    <mergeCell ref="E14:H14"/>
    <mergeCell ref="I14:P14"/>
    <mergeCell ref="A16:C17"/>
    <mergeCell ref="E59:W61"/>
    <mergeCell ref="E31:H31"/>
    <mergeCell ref="E32:H32"/>
    <mergeCell ref="E33:H33"/>
    <mergeCell ref="E35:H35"/>
    <mergeCell ref="E36:H36"/>
    <mergeCell ref="E37:H37"/>
    <mergeCell ref="E38:H38"/>
    <mergeCell ref="E39:H39"/>
    <mergeCell ref="E40:H40"/>
    <mergeCell ref="E41:H41"/>
    <mergeCell ref="E45:H45"/>
    <mergeCell ref="E46:H46"/>
    <mergeCell ref="E47:H47"/>
    <mergeCell ref="E48:H48"/>
    <mergeCell ref="E49:H49"/>
    <mergeCell ref="I15:P15"/>
    <mergeCell ref="E11:H11"/>
    <mergeCell ref="I11:P11"/>
    <mergeCell ref="E12:H12"/>
    <mergeCell ref="I12:P12"/>
    <mergeCell ref="E13:H13"/>
    <mergeCell ref="I13:P13"/>
    <mergeCell ref="N1:W1"/>
    <mergeCell ref="E10:H10"/>
    <mergeCell ref="I10:P10"/>
    <mergeCell ref="A8:C9"/>
    <mergeCell ref="A10:C11"/>
    <mergeCell ref="V7:X7"/>
    <mergeCell ref="N3:X4"/>
    <mergeCell ref="E3:L6"/>
    <mergeCell ref="T6:T8"/>
    <mergeCell ref="A6:C7"/>
    <mergeCell ref="A1:C1"/>
    <mergeCell ref="A2:C3"/>
    <mergeCell ref="A4:C5"/>
    <mergeCell ref="E19:H19"/>
    <mergeCell ref="E20:H20"/>
    <mergeCell ref="E21:H21"/>
    <mergeCell ref="A22:C23"/>
    <mergeCell ref="A18:C19"/>
    <mergeCell ref="A20:C21"/>
    <mergeCell ref="A12:C13"/>
    <mergeCell ref="E15:H15"/>
    <mergeCell ref="E42:H42"/>
    <mergeCell ref="E44:H44"/>
    <mergeCell ref="E50:H50"/>
    <mergeCell ref="E22:H22"/>
    <mergeCell ref="E23:H23"/>
    <mergeCell ref="E28:H28"/>
    <mergeCell ref="E30:H30"/>
    <mergeCell ref="E29:H29"/>
    <mergeCell ref="E24:H24"/>
    <mergeCell ref="E26:H26"/>
    <mergeCell ref="E27:H27"/>
    <mergeCell ref="A24:C25"/>
    <mergeCell ref="E17:H17"/>
    <mergeCell ref="E18:H18"/>
    <mergeCell ref="E57:H57"/>
    <mergeCell ref="E58:H58"/>
    <mergeCell ref="E52:H52"/>
    <mergeCell ref="E53:H53"/>
    <mergeCell ref="E54:H54"/>
    <mergeCell ref="E55:H55"/>
    <mergeCell ref="E56:H56"/>
  </mergeCells>
  <hyperlinks>
    <hyperlink ref="A32:C33" location="ShellGR!A1" display="- Graphics &amp; Rigging" xr:uid="{74561FAB-4227-42D3-AE0D-9A02A229BCB3}"/>
    <hyperlink ref="A10:C11" location="'ShellFS (2)'!A1" display="Stand Fitting" xr:uid="{907EB587-1B45-4BBD-B557-410F04FBDD2C}"/>
    <hyperlink ref="A14:C15" location="ShellUT!A1" display="Utilities - plumbing &amp; compressed air" xr:uid="{D2DEA41B-D71E-471B-9F84-59896FDB1304}"/>
    <hyperlink ref="A50:C51" r:id="rId1" display="Click here to speak to our team!" xr:uid="{66D0E61F-F123-4698-8F68-438D8FD2ACA4}"/>
    <hyperlink ref="A50" r:id="rId2" display="eventorders.nec@necgroup.co.uk" xr:uid="{6A49959C-9248-4139-8FB8-02D61D31A717}"/>
    <hyperlink ref="A6:C7" location="ShellIO!A1" display="Important information" xr:uid="{D373663D-C1AF-4079-BFE4-6FE35AB981BD}"/>
    <hyperlink ref="A8:C9" location="ShellFS!A1" display="Full Service" xr:uid="{7E6BCC0A-F20E-488D-9919-7AAFBA5F2CE1}"/>
    <hyperlink ref="A38:C39" location="ShellTC!A1" display="Terms and Conditions" xr:uid="{2AD9A395-22DE-4C8D-AFFC-A6F86F06E63D}"/>
    <hyperlink ref="A24:C25" location="ShellCA!A1" display="- Catering - Breakfast" xr:uid="{5A3BC420-0986-4F04-B50E-1AE116C18500}"/>
    <hyperlink ref="A30:C31" location="'ShellCA (4)'!A1" display="- Catering - Hygiene" xr:uid="{298A6CCA-61D8-461F-AF0A-AD21E0DB02EA}"/>
    <hyperlink ref="A28:C29" location="'ShellCA (3)'!A1" display="- Catering - Alcohol" xr:uid="{10294A34-B279-4B78-97B8-50914C4561AA}"/>
    <hyperlink ref="A26:C27" location="'ShellCA (2)'!A1" display="- Catering - Lunch/Dinner" xr:uid="{A378D8B1-1F4B-48C2-9FB6-685B3E045726}"/>
    <hyperlink ref="A16:C17" location="ShellSA!A1" display="- Safety" xr:uid="{09828956-520A-4274-B805-C81D79FA3CC3}"/>
    <hyperlink ref="A36:C37" location="ShellOS!A1" display="Order summary" xr:uid="{BFD7C27A-0D7F-44B6-9D14-DFFF68FA8907}"/>
    <hyperlink ref="A34:C35" location="ShellCD!A1" display="Your contact details" xr:uid="{B805BE38-9BAE-4572-90F1-E2020BB380F1}"/>
    <hyperlink ref="A12:C13" location="ShellEI!A1" display=" - Event IT" xr:uid="{0D4B3576-4A76-4C60-9C49-CDE5FDBA4753}"/>
    <hyperlink ref="A4:C5" location="Landing!A1" display="Home" xr:uid="{653F228C-4AE4-4718-8AAA-1C070F23E480}"/>
    <hyperlink ref="A18:C19" location="ShellFC!A1" display="Floor Covering" xr:uid="{18AE88D8-82FF-42D1-B676-6E13C09A46FE}"/>
    <hyperlink ref="A22:C23" location="ShellPP!A1" display="FIT Suggested Party Packages" xr:uid="{A3554786-8923-4748-8B86-D34D509826AD}"/>
    <hyperlink ref="A20:C21" location="ShellCL!A1" display="Cleaning" xr:uid="{A64FF674-F915-4D4E-A550-701D2FF6A3E7}"/>
  </hyperlinks>
  <printOptions horizontalCentered="1" verticalCentered="1"/>
  <pageMargins left="0.23622047244094491" right="0.23622047244094491" top="0.35433070866141736" bottom="0.35433070866141736" header="0.31496062992125984" footer="0.31496062992125984"/>
  <pageSetup paperSize="9" scale="74"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B6FFE-54E4-4951-97FC-BC42CE12F18C}">
  <sheetPr>
    <tabColor rgb="FF1E384E"/>
    <pageSetUpPr autoPageBreaks="0" fitToPage="1"/>
  </sheetPr>
  <dimension ref="A1:AY401"/>
  <sheetViews>
    <sheetView showGridLines="0" showRowColHeaders="0" workbookViewId="0">
      <selection activeCell="A12" sqref="A12:C13"/>
    </sheetView>
  </sheetViews>
  <sheetFormatPr defaultColWidth="8.85546875" defaultRowHeight="15" x14ac:dyDescent="0.25"/>
  <cols>
    <col min="1" max="3" width="10.5703125" style="74" customWidth="1"/>
    <col min="4" max="4" width="4.5703125" style="1" customWidth="1"/>
    <col min="5" max="14" width="9.5703125" style="1" customWidth="1"/>
    <col min="15" max="15" width="1.7109375" style="1" customWidth="1"/>
    <col min="16" max="16" width="8.42578125" style="1" customWidth="1"/>
    <col min="17" max="17" width="9.5703125" style="55" customWidth="1"/>
    <col min="18" max="20" width="9.5703125" style="1" customWidth="1"/>
    <col min="21" max="21" width="9.5703125" style="1" hidden="1" customWidth="1"/>
    <col min="22" max="24" width="9.5703125" style="1" customWidth="1"/>
    <col min="25" max="25" width="9.5703125" style="1" hidden="1" customWidth="1"/>
    <col min="26" max="16384" width="8.85546875" style="1"/>
  </cols>
  <sheetData>
    <row r="1" spans="1:51" s="74" customFormat="1" ht="36" customHeight="1" x14ac:dyDescent="0.2">
      <c r="A1" s="860" t="s">
        <v>4</v>
      </c>
      <c r="B1" s="860"/>
      <c r="C1" s="860"/>
      <c r="E1" s="75" t="str">
        <f>Landing!A2</f>
        <v>NEC Fully Connected Order Form - FIT Show 2025</v>
      </c>
      <c r="K1" s="76"/>
      <c r="L1" s="416"/>
      <c r="M1" s="416"/>
      <c r="N1" s="913" t="s">
        <v>670</v>
      </c>
      <c r="O1" s="913"/>
      <c r="P1" s="913"/>
      <c r="Q1" s="913"/>
      <c r="R1" s="913"/>
      <c r="S1" s="913"/>
      <c r="T1" s="913"/>
      <c r="U1" s="913"/>
      <c r="V1" s="913"/>
      <c r="W1" s="913"/>
      <c r="X1" s="76"/>
    </row>
    <row r="2" spans="1:51" ht="15" customHeight="1" x14ac:dyDescent="0.25">
      <c r="A2" s="1146"/>
      <c r="B2" s="1146"/>
      <c r="C2" s="1146"/>
      <c r="D2" s="69"/>
      <c r="E2" s="695"/>
      <c r="F2" s="69"/>
      <c r="G2" s="69"/>
      <c r="H2" s="69"/>
      <c r="I2" s="69"/>
      <c r="J2" s="69"/>
      <c r="K2" s="696"/>
      <c r="L2" s="697"/>
      <c r="M2" s="697"/>
      <c r="N2" s="698"/>
      <c r="O2" s="698"/>
      <c r="P2" s="698"/>
      <c r="Q2" s="698"/>
      <c r="R2" s="698"/>
      <c r="S2" s="698"/>
      <c r="T2" s="698"/>
      <c r="U2" s="698"/>
      <c r="V2" s="698"/>
      <c r="W2" s="698"/>
      <c r="X2" s="696"/>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25">
      <c r="A3" s="1147"/>
      <c r="B3" s="1147"/>
      <c r="C3" s="1147"/>
      <c r="D3" s="69"/>
      <c r="E3" s="69"/>
      <c r="F3" s="69"/>
      <c r="G3" s="69"/>
      <c r="H3" s="69"/>
      <c r="I3" s="69"/>
      <c r="J3" s="69"/>
      <c r="K3" s="69"/>
      <c r="L3" s="69"/>
      <c r="M3" s="69"/>
      <c r="N3" s="69"/>
      <c r="O3" s="69"/>
      <c r="P3" s="69"/>
      <c r="Q3" s="435"/>
      <c r="R3" s="939" t="s">
        <v>857</v>
      </c>
      <c r="S3" s="939" t="s">
        <v>858</v>
      </c>
      <c r="T3" s="941" t="s">
        <v>859</v>
      </c>
      <c r="U3" s="69"/>
      <c r="V3" s="69"/>
      <c r="W3" s="69"/>
      <c r="X3" s="69"/>
      <c r="Y3" s="673"/>
      <c r="Z3" s="413"/>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25">
      <c r="A4" s="930" t="s">
        <v>6</v>
      </c>
      <c r="B4" s="931"/>
      <c r="C4" s="932"/>
      <c r="D4" s="69"/>
      <c r="E4" s="252"/>
      <c r="F4" s="252"/>
      <c r="G4" s="252"/>
      <c r="H4" s="252"/>
      <c r="I4" s="252"/>
      <c r="J4" s="252"/>
      <c r="K4" s="252"/>
      <c r="L4" s="252"/>
      <c r="M4" s="252"/>
      <c r="N4" s="252"/>
      <c r="O4" s="252"/>
      <c r="P4" s="252"/>
      <c r="Q4" s="254"/>
      <c r="R4" s="939"/>
      <c r="S4" s="939"/>
      <c r="T4" s="941"/>
      <c r="U4" s="252"/>
      <c r="V4" s="936" t="s">
        <v>241</v>
      </c>
      <c r="W4" s="937"/>
      <c r="X4" s="938"/>
      <c r="Y4" s="718" t="s">
        <v>36</v>
      </c>
      <c r="Z4" s="238"/>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25">
      <c r="A5" s="933"/>
      <c r="B5" s="934"/>
      <c r="C5" s="935"/>
      <c r="D5" s="69"/>
      <c r="E5" s="1028" t="s">
        <v>30</v>
      </c>
      <c r="F5" s="1029"/>
      <c r="G5" s="1029"/>
      <c r="H5" s="1029"/>
      <c r="I5" s="1029" t="s">
        <v>31</v>
      </c>
      <c r="J5" s="1029"/>
      <c r="K5" s="1029"/>
      <c r="L5" s="1029"/>
      <c r="M5" s="1029"/>
      <c r="N5" s="1029"/>
      <c r="O5" s="1029"/>
      <c r="P5" s="1029"/>
      <c r="Q5" s="694" t="s">
        <v>32</v>
      </c>
      <c r="R5" s="940"/>
      <c r="S5" s="940"/>
      <c r="T5" s="942"/>
      <c r="U5" s="694" t="s">
        <v>36</v>
      </c>
      <c r="V5" s="684" t="s">
        <v>33</v>
      </c>
      <c r="W5" s="684" t="s">
        <v>34</v>
      </c>
      <c r="X5" s="386" t="s">
        <v>35</v>
      </c>
      <c r="Y5" s="260"/>
      <c r="Z5" s="238"/>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25">
      <c r="A6" s="852" t="s">
        <v>8</v>
      </c>
      <c r="B6" s="853"/>
      <c r="C6" s="854"/>
      <c r="D6" s="69"/>
      <c r="E6" s="300" t="s">
        <v>795</v>
      </c>
      <c r="F6" s="261"/>
      <c r="G6" s="261"/>
      <c r="H6" s="261"/>
      <c r="I6" s="261"/>
      <c r="J6" s="261"/>
      <c r="K6" s="261"/>
      <c r="L6" s="261"/>
      <c r="M6" s="261"/>
      <c r="N6" s="261"/>
      <c r="O6" s="261"/>
      <c r="P6" s="261"/>
      <c r="Q6" s="205">
        <f>IF(SUM(Q7:Q16)&gt;0,9999,0)</f>
        <v>0</v>
      </c>
      <c r="R6" s="261"/>
      <c r="S6" s="261"/>
      <c r="T6" s="261"/>
      <c r="U6" s="261"/>
      <c r="V6" s="315"/>
      <c r="W6" s="315"/>
      <c r="X6" s="315"/>
      <c r="Y6" s="311"/>
      <c r="Z6" s="238"/>
      <c r="AA6" s="69"/>
      <c r="AB6" s="69"/>
      <c r="AC6" s="69"/>
      <c r="AD6" s="69"/>
      <c r="AE6" s="69"/>
      <c r="AF6" s="69"/>
      <c r="AG6" s="69"/>
      <c r="AH6" s="69"/>
      <c r="AI6" s="69"/>
      <c r="AJ6" s="69"/>
      <c r="AK6" s="69"/>
      <c r="AL6" s="69"/>
      <c r="AM6" s="69"/>
      <c r="AN6" s="69"/>
      <c r="AO6" s="69"/>
      <c r="AP6" s="69"/>
      <c r="AQ6" s="69"/>
      <c r="AR6" s="69"/>
      <c r="AS6" s="69"/>
      <c r="AT6" s="69"/>
      <c r="AU6" s="69"/>
      <c r="AV6" s="69"/>
      <c r="AW6" s="69"/>
      <c r="AX6" s="69"/>
      <c r="AY6" s="69"/>
    </row>
    <row r="7" spans="1:51" ht="15" customHeight="1" x14ac:dyDescent="0.25">
      <c r="A7" s="855"/>
      <c r="B7" s="856"/>
      <c r="C7" s="857"/>
      <c r="D7" s="69"/>
      <c r="E7" s="421" t="s">
        <v>796</v>
      </c>
      <c r="F7" s="422"/>
      <c r="G7" s="422"/>
      <c r="H7" s="432"/>
      <c r="I7" s="425"/>
      <c r="J7" s="422"/>
      <c r="K7" s="422"/>
      <c r="L7" s="422"/>
      <c r="M7" s="422"/>
      <c r="N7" s="422"/>
      <c r="O7" s="422"/>
      <c r="P7" s="423"/>
      <c r="Q7" s="383"/>
      <c r="R7" s="312">
        <v>53.4</v>
      </c>
      <c r="S7" s="313">
        <v>64.099999999999994</v>
      </c>
      <c r="T7" s="313">
        <v>76.919999999999987</v>
      </c>
      <c r="U7" s="313"/>
      <c r="V7" s="312">
        <f t="shared" ref="V7:X16" si="0">$Q7*R7</f>
        <v>0</v>
      </c>
      <c r="W7" s="313">
        <f t="shared" si="0"/>
        <v>0</v>
      </c>
      <c r="X7" s="313">
        <f t="shared" si="0"/>
        <v>0</v>
      </c>
      <c r="Y7" s="314"/>
      <c r="Z7" s="238"/>
      <c r="AA7" s="69"/>
      <c r="AB7" s="69"/>
      <c r="AC7" s="69"/>
      <c r="AD7" s="69"/>
      <c r="AE7" s="69"/>
      <c r="AF7" s="69"/>
      <c r="AG7" s="69"/>
      <c r="AH7" s="69"/>
      <c r="AI7" s="69"/>
      <c r="AJ7" s="69"/>
      <c r="AK7" s="69"/>
      <c r="AL7" s="69"/>
      <c r="AM7" s="69"/>
      <c r="AN7" s="69"/>
      <c r="AO7" s="69"/>
      <c r="AP7" s="69"/>
      <c r="AQ7" s="69"/>
      <c r="AR7" s="69"/>
      <c r="AS7" s="69"/>
      <c r="AT7" s="69"/>
      <c r="AU7" s="69"/>
      <c r="AV7" s="69"/>
      <c r="AW7" s="69"/>
      <c r="AX7" s="69"/>
      <c r="AY7" s="69"/>
    </row>
    <row r="8" spans="1:51" ht="15" customHeight="1" x14ac:dyDescent="0.25">
      <c r="A8" s="852" t="s">
        <v>840</v>
      </c>
      <c r="B8" s="853"/>
      <c r="C8" s="854"/>
      <c r="D8" s="69"/>
      <c r="E8" s="420" t="s">
        <v>797</v>
      </c>
      <c r="F8" s="418"/>
      <c r="G8" s="418"/>
      <c r="H8" s="431"/>
      <c r="I8" s="424"/>
      <c r="J8" s="418"/>
      <c r="K8" s="418"/>
      <c r="L8" s="418"/>
      <c r="M8" s="418"/>
      <c r="N8" s="418"/>
      <c r="O8" s="418"/>
      <c r="P8" s="419"/>
      <c r="Q8" s="383"/>
      <c r="R8" s="312">
        <v>78.55</v>
      </c>
      <c r="S8" s="313">
        <v>94.25</v>
      </c>
      <c r="T8" s="313">
        <v>113.1</v>
      </c>
      <c r="U8" s="313"/>
      <c r="V8" s="312">
        <f t="shared" si="0"/>
        <v>0</v>
      </c>
      <c r="W8" s="313">
        <f t="shared" si="0"/>
        <v>0</v>
      </c>
      <c r="X8" s="313">
        <f t="shared" si="0"/>
        <v>0</v>
      </c>
      <c r="Y8" s="314"/>
      <c r="Z8" s="238"/>
      <c r="AA8" s="69"/>
      <c r="AB8" s="69"/>
      <c r="AC8" s="69"/>
      <c r="AD8" s="69"/>
      <c r="AE8" s="69"/>
      <c r="AF8" s="69"/>
      <c r="AG8" s="69"/>
      <c r="AH8" s="69"/>
      <c r="AI8" s="69"/>
      <c r="AJ8" s="69"/>
      <c r="AK8" s="69"/>
      <c r="AL8" s="69"/>
      <c r="AM8" s="69"/>
      <c r="AN8" s="69"/>
      <c r="AO8" s="69"/>
      <c r="AP8" s="69"/>
      <c r="AQ8" s="69"/>
      <c r="AR8" s="69"/>
      <c r="AS8" s="69"/>
      <c r="AT8" s="69"/>
      <c r="AU8" s="69"/>
      <c r="AV8" s="69"/>
      <c r="AW8" s="69"/>
      <c r="AX8" s="69"/>
      <c r="AY8" s="69"/>
    </row>
    <row r="9" spans="1:51" ht="15" customHeight="1" x14ac:dyDescent="0.25">
      <c r="A9" s="855"/>
      <c r="B9" s="856"/>
      <c r="C9" s="857"/>
      <c r="D9" s="69"/>
      <c r="E9" s="420" t="s">
        <v>798</v>
      </c>
      <c r="F9" s="418"/>
      <c r="G9" s="418"/>
      <c r="H9" s="431"/>
      <c r="I9" s="424"/>
      <c r="J9" s="418"/>
      <c r="K9" s="418"/>
      <c r="L9" s="418"/>
      <c r="M9" s="418"/>
      <c r="N9" s="418"/>
      <c r="O9" s="418"/>
      <c r="P9" s="419"/>
      <c r="Q9" s="383"/>
      <c r="R9" s="312">
        <v>130.6</v>
      </c>
      <c r="S9" s="313">
        <v>156.69999999999999</v>
      </c>
      <c r="T9" s="313">
        <v>188.04</v>
      </c>
      <c r="U9" s="313"/>
      <c r="V9" s="312">
        <f t="shared" si="0"/>
        <v>0</v>
      </c>
      <c r="W9" s="313">
        <f t="shared" si="0"/>
        <v>0</v>
      </c>
      <c r="X9" s="313">
        <f t="shared" si="0"/>
        <v>0</v>
      </c>
      <c r="Y9" s="314"/>
      <c r="Z9" s="238"/>
      <c r="AA9" s="69"/>
      <c r="AB9" s="69"/>
      <c r="AC9" s="69"/>
      <c r="AD9" s="69"/>
      <c r="AE9" s="69"/>
      <c r="AF9" s="69"/>
      <c r="AG9" s="69"/>
      <c r="AH9" s="69"/>
      <c r="AI9" s="69"/>
      <c r="AJ9" s="69"/>
      <c r="AK9" s="69"/>
      <c r="AL9" s="69"/>
      <c r="AM9" s="69"/>
      <c r="AN9" s="69"/>
      <c r="AO9" s="69"/>
      <c r="AP9" s="69"/>
      <c r="AQ9" s="69"/>
      <c r="AR9" s="69"/>
      <c r="AS9" s="69"/>
      <c r="AT9" s="69"/>
      <c r="AU9" s="69"/>
      <c r="AV9" s="69"/>
      <c r="AW9" s="69"/>
      <c r="AX9" s="69"/>
      <c r="AY9" s="69"/>
    </row>
    <row r="10" spans="1:51" ht="15" customHeight="1" x14ac:dyDescent="0.25">
      <c r="A10" s="1151" t="s">
        <v>863</v>
      </c>
      <c r="B10" s="1152"/>
      <c r="C10" s="1153"/>
      <c r="D10" s="69"/>
      <c r="E10" s="420" t="s">
        <v>799</v>
      </c>
      <c r="F10" s="418"/>
      <c r="G10" s="418"/>
      <c r="H10" s="431"/>
      <c r="I10" s="424"/>
      <c r="J10" s="418"/>
      <c r="K10" s="418"/>
      <c r="L10" s="418"/>
      <c r="M10" s="418"/>
      <c r="N10" s="418"/>
      <c r="O10" s="418"/>
      <c r="P10" s="419"/>
      <c r="Q10" s="383"/>
      <c r="R10" s="312">
        <v>68.099999999999994</v>
      </c>
      <c r="S10" s="313">
        <v>81.7</v>
      </c>
      <c r="T10" s="313">
        <v>98.04</v>
      </c>
      <c r="U10" s="313"/>
      <c r="V10" s="312">
        <f t="shared" si="0"/>
        <v>0</v>
      </c>
      <c r="W10" s="313">
        <f t="shared" si="0"/>
        <v>0</v>
      </c>
      <c r="X10" s="313">
        <f t="shared" si="0"/>
        <v>0</v>
      </c>
      <c r="Y10" s="314"/>
      <c r="Z10" s="238"/>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row>
    <row r="11" spans="1:51" ht="15" customHeight="1" x14ac:dyDescent="0.25">
      <c r="A11" s="1154"/>
      <c r="B11" s="1155"/>
      <c r="C11" s="1156"/>
      <c r="D11" s="69"/>
      <c r="E11" s="420" t="s">
        <v>800</v>
      </c>
      <c r="F11" s="418"/>
      <c r="G11" s="418"/>
      <c r="H11" s="431"/>
      <c r="I11" s="424"/>
      <c r="J11" s="418"/>
      <c r="K11" s="418"/>
      <c r="L11" s="418"/>
      <c r="M11" s="418"/>
      <c r="N11" s="418"/>
      <c r="O11" s="418"/>
      <c r="P11" s="419"/>
      <c r="Q11" s="383"/>
      <c r="R11" s="312">
        <v>29.65</v>
      </c>
      <c r="S11" s="313">
        <v>35.6</v>
      </c>
      <c r="T11" s="313">
        <v>42.72</v>
      </c>
      <c r="U11" s="313"/>
      <c r="V11" s="312">
        <f t="shared" si="0"/>
        <v>0</v>
      </c>
      <c r="W11" s="313">
        <f t="shared" si="0"/>
        <v>0</v>
      </c>
      <c r="X11" s="313">
        <f t="shared" si="0"/>
        <v>0</v>
      </c>
      <c r="Y11" s="314"/>
      <c r="Z11" s="238"/>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row>
    <row r="12" spans="1:51" ht="15" customHeight="1" x14ac:dyDescent="0.25">
      <c r="A12" s="852" t="s">
        <v>828</v>
      </c>
      <c r="B12" s="853"/>
      <c r="C12" s="854"/>
      <c r="D12" s="69"/>
      <c r="E12" s="420" t="s">
        <v>929</v>
      </c>
      <c r="F12" s="408"/>
      <c r="G12" s="408"/>
      <c r="H12" s="409"/>
      <c r="I12" s="424"/>
      <c r="J12" s="418"/>
      <c r="K12" s="418"/>
      <c r="L12" s="418"/>
      <c r="M12" s="418"/>
      <c r="N12" s="418"/>
      <c r="O12" s="418"/>
      <c r="P12" s="419"/>
      <c r="Q12" s="383"/>
      <c r="R12" s="312">
        <v>29.65</v>
      </c>
      <c r="S12" s="313">
        <v>35.6</v>
      </c>
      <c r="T12" s="313">
        <v>42.72</v>
      </c>
      <c r="U12" s="313"/>
      <c r="V12" s="312">
        <f t="shared" si="0"/>
        <v>0</v>
      </c>
      <c r="W12" s="313">
        <f t="shared" si="0"/>
        <v>0</v>
      </c>
      <c r="X12" s="313">
        <f t="shared" si="0"/>
        <v>0</v>
      </c>
      <c r="Y12" s="314"/>
      <c r="Z12" s="2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row>
    <row r="13" spans="1:51" ht="15" customHeight="1" x14ac:dyDescent="0.25">
      <c r="A13" s="855"/>
      <c r="B13" s="856"/>
      <c r="C13" s="857"/>
      <c r="D13" s="69"/>
      <c r="E13" s="420" t="s">
        <v>801</v>
      </c>
      <c r="F13" s="418"/>
      <c r="G13" s="418"/>
      <c r="H13" s="431"/>
      <c r="I13" s="424"/>
      <c r="J13" s="418"/>
      <c r="K13" s="418"/>
      <c r="L13" s="418"/>
      <c r="M13" s="418"/>
      <c r="N13" s="418"/>
      <c r="O13" s="418"/>
      <c r="P13" s="419"/>
      <c r="Q13" s="383"/>
      <c r="R13" s="312">
        <v>120</v>
      </c>
      <c r="S13" s="313">
        <v>135</v>
      </c>
      <c r="T13" s="313">
        <v>162</v>
      </c>
      <c r="U13" s="313"/>
      <c r="V13" s="312">
        <f t="shared" si="0"/>
        <v>0</v>
      </c>
      <c r="W13" s="313">
        <f t="shared" si="0"/>
        <v>0</v>
      </c>
      <c r="X13" s="313">
        <f t="shared" si="0"/>
        <v>0</v>
      </c>
      <c r="Y13" s="317"/>
      <c r="Z13" s="238"/>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row>
    <row r="14" spans="1:51" ht="15" customHeight="1" x14ac:dyDescent="0.25">
      <c r="A14" s="866" t="s">
        <v>855</v>
      </c>
      <c r="B14" s="867"/>
      <c r="C14" s="868"/>
      <c r="D14" s="69"/>
      <c r="E14" s="420" t="s">
        <v>802</v>
      </c>
      <c r="F14" s="418"/>
      <c r="G14" s="418"/>
      <c r="H14" s="431"/>
      <c r="I14" s="424"/>
      <c r="J14" s="418"/>
      <c r="K14" s="418"/>
      <c r="L14" s="418"/>
      <c r="M14" s="418"/>
      <c r="N14" s="418"/>
      <c r="O14" s="418"/>
      <c r="P14" s="419"/>
      <c r="Q14" s="383"/>
      <c r="R14" s="312">
        <v>15.4</v>
      </c>
      <c r="S14" s="313">
        <v>18.45</v>
      </c>
      <c r="T14" s="313">
        <v>22.139999999999997</v>
      </c>
      <c r="U14" s="313"/>
      <c r="V14" s="312">
        <f t="shared" si="0"/>
        <v>0</v>
      </c>
      <c r="W14" s="313">
        <f t="shared" si="0"/>
        <v>0</v>
      </c>
      <c r="X14" s="313">
        <f t="shared" si="0"/>
        <v>0</v>
      </c>
      <c r="Y14" s="314"/>
      <c r="Z14" s="238"/>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row>
    <row r="15" spans="1:51" ht="15" customHeight="1" x14ac:dyDescent="0.25">
      <c r="A15" s="869"/>
      <c r="B15" s="870"/>
      <c r="C15" s="871"/>
      <c r="D15" s="69"/>
      <c r="E15" s="420" t="s">
        <v>803</v>
      </c>
      <c r="F15" s="418"/>
      <c r="G15" s="418"/>
      <c r="H15" s="431"/>
      <c r="I15" s="424"/>
      <c r="J15" s="418"/>
      <c r="K15" s="418"/>
      <c r="L15" s="418"/>
      <c r="M15" s="418"/>
      <c r="N15" s="418"/>
      <c r="O15" s="418"/>
      <c r="P15" s="419"/>
      <c r="Q15" s="383"/>
      <c r="R15" s="312">
        <v>35</v>
      </c>
      <c r="S15" s="313">
        <v>39.380000000000003</v>
      </c>
      <c r="T15" s="313">
        <v>47.256</v>
      </c>
      <c r="U15" s="313"/>
      <c r="V15" s="312">
        <f t="shared" si="0"/>
        <v>0</v>
      </c>
      <c r="W15" s="313">
        <f t="shared" si="0"/>
        <v>0</v>
      </c>
      <c r="X15" s="313">
        <f t="shared" si="0"/>
        <v>0</v>
      </c>
      <c r="Y15" s="320"/>
      <c r="Z15" s="238"/>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row>
    <row r="16" spans="1:51" ht="15" customHeight="1" x14ac:dyDescent="0.25">
      <c r="A16" s="852" t="s">
        <v>665</v>
      </c>
      <c r="B16" s="853"/>
      <c r="C16" s="854"/>
      <c r="D16" s="69"/>
      <c r="E16" s="415" t="s">
        <v>804</v>
      </c>
      <c r="F16" s="427"/>
      <c r="G16" s="427"/>
      <c r="H16" s="433"/>
      <c r="I16" s="426"/>
      <c r="J16" s="427"/>
      <c r="K16" s="427"/>
      <c r="L16" s="427"/>
      <c r="M16" s="427"/>
      <c r="N16" s="427"/>
      <c r="O16" s="427"/>
      <c r="P16" s="434"/>
      <c r="Q16" s="384"/>
      <c r="R16" s="318">
        <v>11.85</v>
      </c>
      <c r="S16" s="319">
        <v>14.2</v>
      </c>
      <c r="T16" s="319">
        <v>17.04</v>
      </c>
      <c r="U16" s="319"/>
      <c r="V16" s="318">
        <f t="shared" si="0"/>
        <v>0</v>
      </c>
      <c r="W16" s="319">
        <f t="shared" si="0"/>
        <v>0</v>
      </c>
      <c r="X16" s="320">
        <f t="shared" si="0"/>
        <v>0</v>
      </c>
      <c r="Y16"/>
      <c r="Z16" s="413"/>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row>
    <row r="17" spans="1:51" ht="15" customHeight="1" x14ac:dyDescent="0.25">
      <c r="A17" s="855"/>
      <c r="B17" s="856"/>
      <c r="C17" s="857"/>
      <c r="D17" s="69"/>
      <c r="E17" s="1150" t="s">
        <v>848</v>
      </c>
      <c r="F17" s="956"/>
      <c r="G17" s="956"/>
      <c r="H17" s="956"/>
      <c r="I17" s="454" t="s">
        <v>849</v>
      </c>
      <c r="J17" s="454"/>
      <c r="K17" s="454"/>
      <c r="L17" s="454"/>
      <c r="M17" s="454"/>
      <c r="N17" s="454"/>
      <c r="O17" s="454"/>
      <c r="P17" s="454"/>
      <c r="Q17" s="205">
        <f>IF(SUM(Q18:Q22)&gt;0,9999,0)</f>
        <v>0</v>
      </c>
      <c r="R17" s="261"/>
      <c r="S17" s="261"/>
      <c r="T17" s="261"/>
      <c r="U17" s="261"/>
      <c r="V17" s="315"/>
      <c r="W17" s="315"/>
      <c r="X17" s="769"/>
      <c r="Y17"/>
      <c r="Z17" s="413"/>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row>
    <row r="18" spans="1:51" ht="15" customHeight="1" x14ac:dyDescent="0.25">
      <c r="A18" s="852" t="s">
        <v>865</v>
      </c>
      <c r="B18" s="853"/>
      <c r="C18" s="854"/>
      <c r="D18" s="69"/>
      <c r="E18" s="483" t="s">
        <v>835</v>
      </c>
      <c r="F18" s="484"/>
      <c r="G18" s="485"/>
      <c r="H18" s="674"/>
      <c r="I18" s="968"/>
      <c r="J18" s="888"/>
      <c r="K18" s="888"/>
      <c r="L18" s="888"/>
      <c r="M18" s="888"/>
      <c r="N18" s="888"/>
      <c r="O18" s="888"/>
      <c r="P18" s="888"/>
      <c r="Q18" s="383"/>
      <c r="R18" s="451">
        <v>200</v>
      </c>
      <c r="S18" s="452">
        <v>225</v>
      </c>
      <c r="T18" s="452">
        <v>270</v>
      </c>
      <c r="U18" s="452"/>
      <c r="V18" s="451">
        <f t="shared" ref="V18:X22" si="1">$Q18*R18</f>
        <v>0</v>
      </c>
      <c r="W18" s="452">
        <f t="shared" si="1"/>
        <v>0</v>
      </c>
      <c r="X18" s="480">
        <f t="shared" si="1"/>
        <v>0</v>
      </c>
      <c r="Y18"/>
      <c r="Z18" s="413"/>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row>
    <row r="19" spans="1:51" ht="15" customHeight="1" x14ac:dyDescent="0.25">
      <c r="A19" s="855"/>
      <c r="B19" s="856"/>
      <c r="C19" s="857"/>
      <c r="D19" s="69"/>
      <c r="E19" s="483" t="s">
        <v>836</v>
      </c>
      <c r="F19" s="484"/>
      <c r="G19" s="486"/>
      <c r="H19" s="675"/>
      <c r="I19" s="672"/>
      <c r="J19" s="669"/>
      <c r="K19" s="669"/>
      <c r="L19" s="669"/>
      <c r="M19" s="669"/>
      <c r="N19" s="669"/>
      <c r="O19" s="669"/>
      <c r="P19" s="669"/>
      <c r="Q19" s="383"/>
      <c r="R19" s="451">
        <v>195.75</v>
      </c>
      <c r="S19" s="452">
        <v>220.22</v>
      </c>
      <c r="T19" s="452">
        <v>264.26400000000001</v>
      </c>
      <c r="U19" s="452"/>
      <c r="V19" s="451">
        <f t="shared" si="1"/>
        <v>0</v>
      </c>
      <c r="W19" s="452">
        <f t="shared" si="1"/>
        <v>0</v>
      </c>
      <c r="X19" s="480">
        <f t="shared" si="1"/>
        <v>0</v>
      </c>
      <c r="Y19"/>
      <c r="Z19" s="413"/>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row>
    <row r="20" spans="1:51" ht="15" customHeight="1" x14ac:dyDescent="0.25">
      <c r="A20" s="852" t="s">
        <v>633</v>
      </c>
      <c r="B20" s="853"/>
      <c r="C20" s="854"/>
      <c r="D20" s="69"/>
      <c r="E20" s="483" t="s">
        <v>837</v>
      </c>
      <c r="F20" s="484"/>
      <c r="G20" s="486"/>
      <c r="H20" s="675"/>
      <c r="I20" s="672"/>
      <c r="J20" s="669"/>
      <c r="K20" s="669"/>
      <c r="L20" s="669"/>
      <c r="M20" s="669"/>
      <c r="N20" s="669"/>
      <c r="O20" s="669"/>
      <c r="P20" s="669"/>
      <c r="Q20" s="383"/>
      <c r="R20" s="451">
        <v>200</v>
      </c>
      <c r="S20" s="452">
        <v>225</v>
      </c>
      <c r="T20" s="452">
        <v>270</v>
      </c>
      <c r="U20" s="452"/>
      <c r="V20" s="451">
        <f t="shared" si="1"/>
        <v>0</v>
      </c>
      <c r="W20" s="452">
        <f t="shared" si="1"/>
        <v>0</v>
      </c>
      <c r="X20" s="480">
        <f t="shared" si="1"/>
        <v>0</v>
      </c>
      <c r="Y20"/>
      <c r="Z20" s="413"/>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row>
    <row r="21" spans="1:51" ht="15" customHeight="1" x14ac:dyDescent="0.25">
      <c r="A21" s="855"/>
      <c r="B21" s="856"/>
      <c r="C21" s="857"/>
      <c r="D21" s="69"/>
      <c r="E21" s="483" t="s">
        <v>838</v>
      </c>
      <c r="F21" s="484"/>
      <c r="G21" s="486"/>
      <c r="H21" s="675"/>
      <c r="I21" s="968"/>
      <c r="J21" s="888"/>
      <c r="K21" s="888"/>
      <c r="L21" s="888"/>
      <c r="M21" s="888"/>
      <c r="N21" s="888"/>
      <c r="O21" s="888"/>
      <c r="P21" s="888"/>
      <c r="Q21" s="383"/>
      <c r="R21" s="451">
        <v>68.3</v>
      </c>
      <c r="S21" s="452">
        <v>76.84</v>
      </c>
      <c r="T21" s="452">
        <v>92.207999999999998</v>
      </c>
      <c r="U21" s="452"/>
      <c r="V21" s="451">
        <f t="shared" si="1"/>
        <v>0</v>
      </c>
      <c r="W21" s="452">
        <f t="shared" si="1"/>
        <v>0</v>
      </c>
      <c r="X21" s="480">
        <f t="shared" si="1"/>
        <v>0</v>
      </c>
      <c r="Y21"/>
      <c r="Z21" s="413"/>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row>
    <row r="22" spans="1:51" ht="15" customHeight="1" x14ac:dyDescent="0.25">
      <c r="A22" s="877" t="s">
        <v>901</v>
      </c>
      <c r="B22" s="878"/>
      <c r="C22" s="879"/>
      <c r="D22" s="69"/>
      <c r="E22" s="487" t="s">
        <v>839</v>
      </c>
      <c r="F22" s="488"/>
      <c r="G22" s="489"/>
      <c r="H22" s="490"/>
      <c r="I22" s="1093"/>
      <c r="J22" s="884"/>
      <c r="K22" s="884"/>
      <c r="L22" s="884"/>
      <c r="M22" s="884"/>
      <c r="N22" s="884"/>
      <c r="O22" s="884"/>
      <c r="P22" s="884"/>
      <c r="Q22" s="384"/>
      <c r="R22" s="469">
        <v>32</v>
      </c>
      <c r="S22" s="470">
        <v>36</v>
      </c>
      <c r="T22" s="470">
        <v>43.199999999999996</v>
      </c>
      <c r="U22" s="470"/>
      <c r="V22" s="469">
        <f t="shared" si="1"/>
        <v>0</v>
      </c>
      <c r="W22" s="470">
        <f t="shared" si="1"/>
        <v>0</v>
      </c>
      <c r="X22" s="481">
        <f t="shared" si="1"/>
        <v>0</v>
      </c>
      <c r="Y22"/>
      <c r="Z22" s="413"/>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row>
    <row r="23" spans="1:51" ht="15" customHeight="1" x14ac:dyDescent="0.25">
      <c r="A23" s="880"/>
      <c r="B23" s="881"/>
      <c r="C23" s="882"/>
      <c r="D23" s="69"/>
      <c r="E23" s="69"/>
      <c r="F23" s="69"/>
      <c r="G23" s="69"/>
      <c r="H23" s="69"/>
      <c r="I23" s="69"/>
      <c r="J23" s="69"/>
      <c r="K23" s="69"/>
      <c r="L23" s="69"/>
      <c r="M23" s="69"/>
      <c r="N23" s="69"/>
      <c r="O23" s="69"/>
      <c r="P23" s="69"/>
      <c r="Q23" s="435"/>
      <c r="R23" s="69"/>
      <c r="S23" s="69"/>
      <c r="T23" s="69"/>
      <c r="U23" s="69"/>
      <c r="V23" s="69"/>
      <c r="W23" s="69"/>
      <c r="X23" s="69"/>
      <c r="Y23"/>
      <c r="Z23" s="413"/>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row>
    <row r="24" spans="1:51" ht="15" customHeight="1" x14ac:dyDescent="0.25">
      <c r="A24" s="852" t="s">
        <v>666</v>
      </c>
      <c r="B24" s="853"/>
      <c r="C24" s="854"/>
      <c r="D24" s="69"/>
      <c r="E24" s="69"/>
      <c r="F24" s="69"/>
      <c r="G24" s="69"/>
      <c r="H24" s="69"/>
      <c r="I24" s="69"/>
      <c r="J24" s="69"/>
      <c r="K24" s="69"/>
      <c r="L24" s="69"/>
      <c r="M24" s="69"/>
      <c r="N24" s="69"/>
      <c r="O24" s="69"/>
      <c r="P24" s="69"/>
      <c r="Q24" s="435"/>
      <c r="R24" s="69"/>
      <c r="S24" s="69"/>
      <c r="T24" s="69"/>
      <c r="U24" s="69"/>
      <c r="V24" s="69"/>
      <c r="W24" s="69"/>
      <c r="X24" s="69"/>
      <c r="Y24"/>
      <c r="Z24" s="413"/>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row>
    <row r="25" spans="1:51" ht="15" customHeight="1" x14ac:dyDescent="0.25">
      <c r="A25" s="855"/>
      <c r="B25" s="856"/>
      <c r="C25" s="857"/>
      <c r="D25" s="69"/>
      <c r="E25" s="69"/>
      <c r="F25" s="69"/>
      <c r="G25" s="69"/>
      <c r="H25" s="69"/>
      <c r="I25" s="69"/>
      <c r="J25" s="69"/>
      <c r="K25" s="69"/>
      <c r="L25" s="69"/>
      <c r="M25" s="69"/>
      <c r="N25" s="69"/>
      <c r="O25" s="69"/>
      <c r="P25" s="69"/>
      <c r="Q25" s="435"/>
      <c r="R25" s="69"/>
      <c r="S25" s="69"/>
      <c r="T25" s="69"/>
      <c r="U25" s="69"/>
      <c r="V25" s="69"/>
      <c r="W25" s="69"/>
      <c r="X25" s="69"/>
      <c r="Y25"/>
      <c r="Z25" s="413"/>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row>
    <row r="26" spans="1:51" ht="15" customHeight="1" x14ac:dyDescent="0.25">
      <c r="A26" s="852" t="s">
        <v>667</v>
      </c>
      <c r="B26" s="853"/>
      <c r="C26" s="854"/>
      <c r="D26" s="69"/>
      <c r="E26" s="69"/>
      <c r="F26" s="69"/>
      <c r="G26" s="69"/>
      <c r="H26" s="69"/>
      <c r="I26" s="69"/>
      <c r="J26" s="69"/>
      <c r="K26" s="69"/>
      <c r="L26" s="69"/>
      <c r="M26" s="69"/>
      <c r="N26" s="69"/>
      <c r="O26" s="69"/>
      <c r="P26" s="69"/>
      <c r="Q26" s="435"/>
      <c r="R26" s="69"/>
      <c r="S26" s="69"/>
      <c r="T26" s="69"/>
      <c r="U26" s="69"/>
      <c r="V26" s="69"/>
      <c r="W26" s="69"/>
      <c r="X26" s="69"/>
      <c r="Y26"/>
      <c r="Z26" s="413"/>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row>
    <row r="27" spans="1:51" ht="15" customHeight="1" x14ac:dyDescent="0.25">
      <c r="A27" s="855"/>
      <c r="B27" s="856"/>
      <c r="C27" s="857"/>
      <c r="D27" s="69"/>
      <c r="E27" s="69"/>
      <c r="F27" s="69"/>
      <c r="G27" s="69"/>
      <c r="H27" s="69"/>
      <c r="I27" s="69"/>
      <c r="J27" s="69"/>
      <c r="K27" s="69"/>
      <c r="L27" s="69"/>
      <c r="M27" s="69"/>
      <c r="N27" s="69"/>
      <c r="O27" s="69"/>
      <c r="P27" s="69"/>
      <c r="Q27" s="435"/>
      <c r="R27" s="69"/>
      <c r="S27" s="69"/>
      <c r="T27" s="69"/>
      <c r="U27" s="69"/>
      <c r="V27" s="69"/>
      <c r="W27" s="69"/>
      <c r="X27" s="69"/>
      <c r="Y27"/>
      <c r="Z27" s="413"/>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row>
    <row r="28" spans="1:51" ht="15" customHeight="1" x14ac:dyDescent="0.25">
      <c r="A28" s="852" t="s">
        <v>668</v>
      </c>
      <c r="B28" s="853"/>
      <c r="C28" s="854"/>
      <c r="D28" s="69"/>
      <c r="E28" s="69"/>
      <c r="F28" s="69"/>
      <c r="G28" s="69"/>
      <c r="H28" s="69"/>
      <c r="I28" s="69"/>
      <c r="J28" s="69"/>
      <c r="K28" s="69"/>
      <c r="L28" s="69"/>
      <c r="M28" s="69"/>
      <c r="N28" s="69"/>
      <c r="O28" s="69"/>
      <c r="P28" s="69"/>
      <c r="Q28" s="435"/>
      <c r="R28" s="69"/>
      <c r="S28" s="69"/>
      <c r="T28" s="69"/>
      <c r="U28" s="69"/>
      <c r="V28" s="69"/>
      <c r="W28" s="69"/>
      <c r="X28" s="69"/>
      <c r="Y28"/>
      <c r="Z28" s="413"/>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row>
    <row r="29" spans="1:51" ht="15" customHeight="1" x14ac:dyDescent="0.25">
      <c r="A29" s="855"/>
      <c r="B29" s="856"/>
      <c r="C29" s="857"/>
      <c r="D29" s="69"/>
      <c r="E29" s="69"/>
      <c r="F29" s="69"/>
      <c r="G29" s="69"/>
      <c r="H29" s="69"/>
      <c r="I29" s="69"/>
      <c r="J29" s="69"/>
      <c r="K29" s="69"/>
      <c r="L29" s="69"/>
      <c r="M29" s="69"/>
      <c r="N29" s="69"/>
      <c r="O29" s="69"/>
      <c r="P29" s="69"/>
      <c r="Q29" s="435"/>
      <c r="R29" s="69"/>
      <c r="S29" s="69"/>
      <c r="T29" s="69"/>
      <c r="U29" s="69"/>
      <c r="V29" s="69"/>
      <c r="W29" s="69"/>
      <c r="X29" s="69"/>
      <c r="Y29"/>
      <c r="Z29" s="413"/>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row>
    <row r="30" spans="1:51" ht="15" customHeight="1" x14ac:dyDescent="0.25">
      <c r="A30" s="852" t="s">
        <v>669</v>
      </c>
      <c r="B30" s="853"/>
      <c r="C30" s="854"/>
      <c r="D30" s="69"/>
      <c r="E30" s="69"/>
      <c r="F30" s="69"/>
      <c r="G30" s="69"/>
      <c r="H30" s="69"/>
      <c r="I30" s="69"/>
      <c r="J30" s="69"/>
      <c r="K30" s="69"/>
      <c r="L30" s="69"/>
      <c r="M30" s="69"/>
      <c r="N30" s="69"/>
      <c r="O30" s="69"/>
      <c r="P30" s="69"/>
      <c r="Q30" s="435"/>
      <c r="R30" s="69"/>
      <c r="S30" s="69"/>
      <c r="T30" s="69"/>
      <c r="U30" s="69"/>
      <c r="V30" s="69"/>
      <c r="W30" s="69"/>
      <c r="X30" s="69"/>
      <c r="Y30"/>
      <c r="Z30" s="413"/>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row>
    <row r="31" spans="1:51" ht="15" customHeight="1" x14ac:dyDescent="0.25">
      <c r="A31" s="855"/>
      <c r="B31" s="856"/>
      <c r="C31" s="857"/>
      <c r="D31" s="69"/>
      <c r="E31" s="69"/>
      <c r="F31" s="69"/>
      <c r="G31" s="69"/>
      <c r="H31" s="69"/>
      <c r="I31" s="69"/>
      <c r="J31" s="69"/>
      <c r="K31" s="69"/>
      <c r="L31" s="69"/>
      <c r="M31" s="69"/>
      <c r="N31" s="69"/>
      <c r="O31" s="69"/>
      <c r="P31" s="69"/>
      <c r="Q31" s="435"/>
      <c r="R31" s="69"/>
      <c r="S31" s="69"/>
      <c r="T31" s="69"/>
      <c r="U31" s="69"/>
      <c r="V31" s="69"/>
      <c r="W31" s="69"/>
      <c r="X31" s="69"/>
      <c r="Y31"/>
      <c r="Z31" s="413"/>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row>
    <row r="32" spans="1:51" ht="15" customHeight="1" x14ac:dyDescent="0.25">
      <c r="A32" s="845" t="s">
        <v>862</v>
      </c>
      <c r="B32" s="846"/>
      <c r="C32" s="847"/>
      <c r="D32" s="69"/>
      <c r="E32" s="69"/>
      <c r="F32" s="69"/>
      <c r="G32" s="69"/>
      <c r="H32" s="69"/>
      <c r="I32" s="69"/>
      <c r="J32" s="69"/>
      <c r="K32" s="69"/>
      <c r="L32" s="69"/>
      <c r="M32" s="69"/>
      <c r="N32" s="69"/>
      <c r="O32" s="69"/>
      <c r="P32" s="69"/>
      <c r="Q32" s="435"/>
      <c r="R32" s="69"/>
      <c r="S32" s="69"/>
      <c r="T32" s="69"/>
      <c r="U32" s="69"/>
      <c r="V32" s="69"/>
      <c r="W32" s="69"/>
      <c r="X32" s="69"/>
      <c r="Y32"/>
      <c r="Z32" s="413"/>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row>
    <row r="33" spans="1:51" ht="15" customHeight="1" x14ac:dyDescent="0.25">
      <c r="A33" s="848"/>
      <c r="B33" s="849"/>
      <c r="C33" s="850"/>
      <c r="D33" s="69"/>
      <c r="E33" s="69"/>
      <c r="F33" s="69"/>
      <c r="G33" s="69"/>
      <c r="H33" s="69"/>
      <c r="I33" s="69"/>
      <c r="J33" s="69"/>
      <c r="K33" s="69"/>
      <c r="L33" s="69"/>
      <c r="M33" s="69"/>
      <c r="N33" s="69"/>
      <c r="O33" s="69"/>
      <c r="P33" s="69"/>
      <c r="Q33" s="435"/>
      <c r="R33" s="69"/>
      <c r="S33" s="69"/>
      <c r="T33" s="69"/>
      <c r="U33" s="69"/>
      <c r="V33" s="69"/>
      <c r="W33" s="69"/>
      <c r="X33" s="69"/>
      <c r="Y33"/>
      <c r="Z33" s="413"/>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row>
    <row r="34" spans="1:51" ht="15" customHeight="1" x14ac:dyDescent="0.25">
      <c r="A34" s="930" t="s">
        <v>12</v>
      </c>
      <c r="B34" s="931"/>
      <c r="C34" s="932"/>
      <c r="D34" s="69"/>
      <c r="E34" s="69"/>
      <c r="F34" s="69"/>
      <c r="G34" s="69"/>
      <c r="H34" s="69"/>
      <c r="I34" s="69"/>
      <c r="J34" s="69"/>
      <c r="K34" s="69"/>
      <c r="L34" s="69"/>
      <c r="M34" s="69"/>
      <c r="N34" s="69"/>
      <c r="O34" s="69"/>
      <c r="P34" s="69"/>
      <c r="Q34" s="435"/>
      <c r="R34" s="69"/>
      <c r="S34" s="69"/>
      <c r="T34" s="69"/>
      <c r="U34" s="69"/>
      <c r="V34" s="69"/>
      <c r="W34" s="69"/>
      <c r="X34" s="69"/>
      <c r="Y34"/>
      <c r="Z34" s="413"/>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row>
    <row r="35" spans="1:51" ht="15" customHeight="1" x14ac:dyDescent="0.25">
      <c r="A35" s="933"/>
      <c r="B35" s="934"/>
      <c r="C35" s="935"/>
      <c r="D35" s="69"/>
      <c r="E35" s="69"/>
      <c r="F35" s="69"/>
      <c r="G35" s="69"/>
      <c r="H35" s="69"/>
      <c r="I35" s="69"/>
      <c r="J35" s="69"/>
      <c r="K35" s="69"/>
      <c r="L35" s="69"/>
      <c r="M35" s="69"/>
      <c r="N35" s="69"/>
      <c r="O35" s="69"/>
      <c r="P35" s="69"/>
      <c r="Q35" s="435"/>
      <c r="R35" s="69"/>
      <c r="S35" s="69"/>
      <c r="T35" s="69"/>
      <c r="U35" s="69"/>
      <c r="V35" s="69"/>
      <c r="W35" s="69"/>
      <c r="X35" s="69"/>
      <c r="Y35"/>
      <c r="Z35" s="413"/>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ht="15" customHeight="1" x14ac:dyDescent="0.25">
      <c r="A36" s="930" t="s">
        <v>15</v>
      </c>
      <c r="B36" s="931"/>
      <c r="C36" s="932"/>
      <c r="D36" s="69"/>
      <c r="E36" s="69"/>
      <c r="F36" s="69"/>
      <c r="G36" s="69"/>
      <c r="H36" s="69"/>
      <c r="I36" s="69"/>
      <c r="J36" s="69"/>
      <c r="K36" s="69"/>
      <c r="L36" s="69"/>
      <c r="M36" s="69"/>
      <c r="N36" s="69"/>
      <c r="O36" s="69"/>
      <c r="P36" s="69"/>
      <c r="Q36" s="435"/>
      <c r="R36" s="69"/>
      <c r="S36" s="69"/>
      <c r="T36" s="69"/>
      <c r="U36" s="69"/>
      <c r="V36" s="69"/>
      <c r="W36" s="69"/>
      <c r="X36" s="69"/>
      <c r="Y36"/>
      <c r="Z36" s="413"/>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ht="15" customHeight="1" x14ac:dyDescent="0.25">
      <c r="A37" s="933"/>
      <c r="B37" s="934"/>
      <c r="C37" s="935"/>
      <c r="D37" s="69"/>
      <c r="E37" s="69"/>
      <c r="F37" s="69"/>
      <c r="G37" s="69"/>
      <c r="H37" s="69"/>
      <c r="I37" s="69"/>
      <c r="J37" s="69"/>
      <c r="K37" s="69"/>
      <c r="L37" s="69"/>
      <c r="M37" s="69"/>
      <c r="N37" s="69"/>
      <c r="O37" s="69"/>
      <c r="P37" s="69"/>
      <c r="Q37" s="435"/>
      <c r="R37" s="69"/>
      <c r="S37" s="69"/>
      <c r="T37" s="69"/>
      <c r="U37" s="69"/>
      <c r="V37" s="69"/>
      <c r="W37" s="69"/>
      <c r="X37" s="69"/>
      <c r="Y37"/>
      <c r="Z37" s="413"/>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row>
    <row r="38" spans="1:51" ht="15" customHeight="1" x14ac:dyDescent="0.25">
      <c r="A38" s="930" t="s">
        <v>17</v>
      </c>
      <c r="B38" s="931"/>
      <c r="C38" s="932"/>
      <c r="D38" s="69"/>
      <c r="E38" s="69"/>
      <c r="F38" s="69"/>
      <c r="G38" s="69"/>
      <c r="H38" s="69"/>
      <c r="I38" s="69"/>
      <c r="J38" s="69"/>
      <c r="K38" s="69"/>
      <c r="L38" s="69"/>
      <c r="M38" s="69"/>
      <c r="N38" s="69"/>
      <c r="O38" s="69"/>
      <c r="P38" s="69"/>
      <c r="Q38" s="435"/>
      <c r="R38" s="69"/>
      <c r="S38" s="69"/>
      <c r="T38" s="69"/>
      <c r="U38" s="69"/>
      <c r="V38" s="69"/>
      <c r="W38" s="69"/>
      <c r="X38" s="69"/>
      <c r="Y38"/>
      <c r="Z38" s="413"/>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row>
    <row r="39" spans="1:51" ht="15" customHeight="1" x14ac:dyDescent="0.25">
      <c r="A39" s="933"/>
      <c r="B39" s="934"/>
      <c r="C39" s="935"/>
      <c r="D39" s="69"/>
      <c r="E39" s="69"/>
      <c r="F39" s="69"/>
      <c r="G39" s="69"/>
      <c r="H39" s="69"/>
      <c r="I39" s="69"/>
      <c r="J39" s="69"/>
      <c r="K39" s="69"/>
      <c r="L39" s="69"/>
      <c r="M39" s="69"/>
      <c r="N39" s="69"/>
      <c r="O39" s="69"/>
      <c r="P39" s="69"/>
      <c r="Q39" s="435"/>
      <c r="R39" s="69"/>
      <c r="S39" s="69"/>
      <c r="T39" s="69"/>
      <c r="U39" s="69"/>
      <c r="V39" s="69"/>
      <c r="W39" s="69"/>
      <c r="X39" s="69"/>
      <c r="Y39"/>
      <c r="Z39" s="413"/>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row>
    <row r="40" spans="1:51" ht="15" customHeight="1" x14ac:dyDescent="0.25">
      <c r="D40" s="69"/>
      <c r="E40" s="69"/>
      <c r="F40" s="69"/>
      <c r="G40" s="69"/>
      <c r="H40" s="69"/>
      <c r="I40" s="69"/>
      <c r="J40" s="69"/>
      <c r="K40" s="69"/>
      <c r="L40" s="69"/>
      <c r="M40" s="69"/>
      <c r="N40" s="69"/>
      <c r="O40" s="69"/>
      <c r="P40" s="69"/>
      <c r="Q40" s="435"/>
      <c r="R40" s="69"/>
      <c r="S40" s="69"/>
      <c r="T40" s="69"/>
      <c r="U40" s="69"/>
      <c r="V40" s="69"/>
      <c r="W40" s="69"/>
      <c r="X40" s="69"/>
      <c r="Y40"/>
      <c r="Z40" s="413"/>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row>
    <row r="41" spans="1:51" ht="15" customHeight="1" x14ac:dyDescent="0.25">
      <c r="D41" s="69"/>
      <c r="E41" s="69"/>
      <c r="F41" s="69"/>
      <c r="G41" s="69"/>
      <c r="H41" s="69"/>
      <c r="I41" s="69"/>
      <c r="J41" s="69"/>
      <c r="K41" s="69"/>
      <c r="L41" s="69"/>
      <c r="M41" s="69"/>
      <c r="N41" s="69"/>
      <c r="O41" s="69"/>
      <c r="P41" s="69"/>
      <c r="Q41" s="435"/>
      <c r="R41" s="69"/>
      <c r="S41" s="69"/>
      <c r="T41" s="69"/>
      <c r="U41" s="69"/>
      <c r="V41" s="69"/>
      <c r="W41" s="69"/>
      <c r="X41" s="69"/>
      <c r="Y41"/>
      <c r="Z41" s="413"/>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row>
    <row r="42" spans="1:51" ht="15" customHeight="1" x14ac:dyDescent="0.25">
      <c r="A42" s="858" t="s">
        <v>22</v>
      </c>
      <c r="B42" s="858"/>
      <c r="C42" s="858"/>
      <c r="D42" s="69"/>
      <c r="E42" s="69"/>
      <c r="F42" s="69"/>
      <c r="G42" s="69"/>
      <c r="H42" s="69"/>
      <c r="I42" s="69"/>
      <c r="J42" s="69"/>
      <c r="K42" s="69"/>
      <c r="L42" s="69"/>
      <c r="M42" s="69"/>
      <c r="N42" s="69"/>
      <c r="O42" s="69"/>
      <c r="P42" s="69"/>
      <c r="Q42" s="435"/>
      <c r="R42" s="69"/>
      <c r="S42" s="69"/>
      <c r="T42" s="69"/>
      <c r="U42" s="69"/>
      <c r="V42" s="69"/>
      <c r="W42" s="69"/>
      <c r="X42" s="69"/>
      <c r="Y42"/>
      <c r="Z42" s="413"/>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row>
    <row r="43" spans="1:51" ht="15" customHeight="1" x14ac:dyDescent="0.25">
      <c r="A43" s="73" t="s">
        <v>80</v>
      </c>
      <c r="B43" s="667"/>
      <c r="C43" s="667"/>
      <c r="D43" s="69"/>
      <c r="E43" s="69"/>
      <c r="F43" s="69"/>
      <c r="G43" s="69"/>
      <c r="H43" s="69"/>
      <c r="I43" s="69"/>
      <c r="J43" s="69"/>
      <c r="K43" s="69"/>
      <c r="L43" s="69"/>
      <c r="M43" s="69"/>
      <c r="N43" s="69"/>
      <c r="O43" s="69"/>
      <c r="P43" s="69"/>
      <c r="Q43" s="435"/>
      <c r="R43" s="69"/>
      <c r="S43" s="69"/>
      <c r="T43" s="69"/>
      <c r="U43" s="69"/>
      <c r="V43" s="69"/>
      <c r="W43" s="69"/>
      <c r="X43" s="69"/>
      <c r="Y43"/>
      <c r="Z43" s="413"/>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row>
    <row r="44" spans="1:51" ht="15" customHeight="1" x14ac:dyDescent="0.25">
      <c r="A44" s="73" t="s">
        <v>24</v>
      </c>
      <c r="B44" s="667"/>
      <c r="C44" s="667"/>
      <c r="D44" s="69"/>
      <c r="E44" s="69"/>
      <c r="F44" s="69"/>
      <c r="G44" s="69"/>
      <c r="H44" s="69"/>
      <c r="I44" s="69"/>
      <c r="J44" s="69"/>
      <c r="K44" s="69"/>
      <c r="L44" s="69"/>
      <c r="M44" s="69"/>
      <c r="N44" s="69"/>
      <c r="O44" s="69"/>
      <c r="P44" s="69"/>
      <c r="Q44" s="435"/>
      <c r="R44" s="69"/>
      <c r="S44" s="69"/>
      <c r="T44" s="69"/>
      <c r="U44" s="69"/>
      <c r="V44" s="69"/>
      <c r="W44" s="69"/>
      <c r="X44" s="69"/>
      <c r="Y44"/>
      <c r="Z44" s="413"/>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row>
    <row r="45" spans="1:51" ht="15" customHeight="1" x14ac:dyDescent="0.25">
      <c r="A45" s="73" t="s">
        <v>25</v>
      </c>
      <c r="B45" s="667"/>
      <c r="C45" s="667"/>
      <c r="D45" s="69"/>
      <c r="E45" s="69"/>
      <c r="F45" s="69"/>
      <c r="G45" s="69"/>
      <c r="H45" s="69"/>
      <c r="I45" s="69"/>
      <c r="J45" s="69"/>
      <c r="K45" s="69"/>
      <c r="L45" s="69"/>
      <c r="M45" s="69"/>
      <c r="N45" s="69"/>
      <c r="O45" s="69"/>
      <c r="P45" s="69"/>
      <c r="Q45" s="435"/>
      <c r="R45" s="69"/>
      <c r="S45" s="69"/>
      <c r="T45" s="69"/>
      <c r="U45" s="69"/>
      <c r="V45" s="69"/>
      <c r="W45" s="69"/>
      <c r="X45" s="69"/>
      <c r="Y45"/>
      <c r="Z45" s="413"/>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row>
    <row r="46" spans="1:51" ht="15" customHeight="1" x14ac:dyDescent="0.25">
      <c r="A46" s="73" t="s">
        <v>26</v>
      </c>
      <c r="B46" s="667"/>
      <c r="C46" s="667"/>
      <c r="D46" s="69"/>
      <c r="E46" s="69"/>
      <c r="F46" s="69"/>
      <c r="G46" s="69"/>
      <c r="H46" s="69"/>
      <c r="I46" s="69"/>
      <c r="J46" s="69"/>
      <c r="K46" s="69"/>
      <c r="L46" s="69"/>
      <c r="M46" s="69"/>
      <c r="N46" s="69"/>
      <c r="O46" s="69"/>
      <c r="P46" s="69"/>
      <c r="Q46" s="435"/>
      <c r="R46" s="69"/>
      <c r="S46" s="69"/>
      <c r="T46" s="69"/>
      <c r="U46" s="69"/>
      <c r="V46" s="69"/>
      <c r="W46" s="69"/>
      <c r="X46" s="69"/>
      <c r="Y46"/>
      <c r="Z46" s="413"/>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row>
    <row r="47" spans="1:51" ht="15" customHeight="1" x14ac:dyDescent="0.25">
      <c r="A47" s="73" t="s">
        <v>27</v>
      </c>
      <c r="B47" s="667"/>
      <c r="C47" s="667"/>
      <c r="D47" s="69"/>
      <c r="E47" s="69"/>
      <c r="F47" s="69"/>
      <c r="G47" s="69"/>
      <c r="H47" s="69"/>
      <c r="I47" s="69"/>
      <c r="J47" s="69"/>
      <c r="K47" s="69"/>
      <c r="L47" s="69"/>
      <c r="M47" s="69"/>
      <c r="N47" s="69"/>
      <c r="O47" s="69"/>
      <c r="P47" s="69"/>
      <c r="Q47" s="435"/>
      <c r="R47" s="69"/>
      <c r="S47" s="69"/>
      <c r="T47" s="69"/>
      <c r="U47" s="69"/>
      <c r="V47" s="69"/>
      <c r="W47" s="69"/>
      <c r="X47" s="69"/>
      <c r="Y47"/>
      <c r="Z47" s="413"/>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row>
    <row r="48" spans="1:51" ht="15" customHeight="1" x14ac:dyDescent="0.25">
      <c r="A48" s="73" t="s">
        <v>28</v>
      </c>
      <c r="B48" s="667"/>
      <c r="C48" s="667"/>
      <c r="D48" s="69"/>
      <c r="E48" s="69"/>
      <c r="F48" s="69"/>
      <c r="G48" s="69"/>
      <c r="H48" s="69"/>
      <c r="I48" s="69"/>
      <c r="J48" s="69"/>
      <c r="K48" s="69"/>
      <c r="L48" s="69"/>
      <c r="M48" s="69"/>
      <c r="N48" s="69"/>
      <c r="O48" s="69"/>
      <c r="P48" s="69"/>
      <c r="Q48" s="435"/>
      <c r="R48" s="69"/>
      <c r="S48" s="69"/>
      <c r="T48" s="69"/>
      <c r="U48" s="69"/>
      <c r="V48" s="69"/>
      <c r="W48" s="69"/>
      <c r="X48" s="69"/>
      <c r="Y48"/>
      <c r="Z48" s="413"/>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row>
    <row r="49" spans="1:51" ht="15" customHeight="1" x14ac:dyDescent="0.25">
      <c r="A49" s="79"/>
      <c r="B49" s="667"/>
      <c r="C49" s="667"/>
      <c r="D49" s="69"/>
      <c r="E49" s="69"/>
      <c r="F49" s="69"/>
      <c r="G49" s="69"/>
      <c r="H49" s="69"/>
      <c r="I49" s="69"/>
      <c r="J49" s="69"/>
      <c r="K49" s="69"/>
      <c r="L49" s="69"/>
      <c r="M49" s="69"/>
      <c r="N49" s="69"/>
      <c r="O49" s="69"/>
      <c r="P49" s="69"/>
      <c r="Q49" s="435"/>
      <c r="R49" s="69"/>
      <c r="S49" s="69"/>
      <c r="T49" s="69"/>
      <c r="U49" s="69"/>
      <c r="V49" s="69"/>
      <c r="W49" s="69"/>
      <c r="X49" s="69"/>
      <c r="Y49"/>
      <c r="Z49" s="413"/>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row>
    <row r="50" spans="1:51" ht="15" customHeight="1" x14ac:dyDescent="0.25">
      <c r="A50" s="859" t="s">
        <v>810</v>
      </c>
      <c r="B50" s="859"/>
      <c r="C50" s="859"/>
      <c r="D50" s="69"/>
      <c r="E50" s="69"/>
      <c r="F50" s="69"/>
      <c r="G50" s="69"/>
      <c r="H50" s="69"/>
      <c r="I50" s="69"/>
      <c r="J50" s="69"/>
      <c r="K50" s="69"/>
      <c r="L50" s="69"/>
      <c r="M50" s="69"/>
      <c r="N50" s="69"/>
      <c r="O50" s="69"/>
      <c r="P50" s="69"/>
      <c r="Q50" s="435"/>
      <c r="R50" s="69"/>
      <c r="S50" s="69"/>
      <c r="T50" s="69"/>
      <c r="U50" s="69"/>
      <c r="V50" s="69"/>
      <c r="W50" s="69"/>
      <c r="X50" s="69"/>
      <c r="Y50"/>
      <c r="Z50" s="413"/>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row>
    <row r="51" spans="1:51" ht="15" customHeight="1" x14ac:dyDescent="0.25">
      <c r="A51" s="859"/>
      <c r="B51" s="859"/>
      <c r="C51" s="859"/>
      <c r="D51" s="69"/>
      <c r="E51" s="69"/>
      <c r="F51" s="69"/>
      <c r="G51" s="69"/>
      <c r="H51" s="69"/>
      <c r="I51" s="69"/>
      <c r="J51" s="69"/>
      <c r="K51" s="69"/>
      <c r="L51" s="69"/>
      <c r="M51" s="69"/>
      <c r="N51" s="69"/>
      <c r="O51" s="69"/>
      <c r="P51" s="69"/>
      <c r="Q51" s="435"/>
      <c r="R51" s="69"/>
      <c r="S51" s="69"/>
      <c r="T51" s="69"/>
      <c r="U51" s="69"/>
      <c r="V51" s="69"/>
      <c r="W51" s="69"/>
      <c r="X51" s="69"/>
      <c r="Y51"/>
      <c r="Z51" s="413"/>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row>
    <row r="52" spans="1:51" ht="15" customHeight="1" x14ac:dyDescent="0.25">
      <c r="A52" s="851" t="s">
        <v>29</v>
      </c>
      <c r="B52" s="851"/>
      <c r="C52" s="851"/>
      <c r="D52" s="69"/>
      <c r="E52" s="69"/>
      <c r="F52" s="69"/>
      <c r="G52" s="69"/>
      <c r="H52" s="69"/>
      <c r="I52" s="69"/>
      <c r="J52" s="69"/>
      <c r="K52" s="69"/>
      <c r="L52" s="69"/>
      <c r="M52" s="69"/>
      <c r="N52" s="69"/>
      <c r="O52" s="69"/>
      <c r="P52" s="69"/>
      <c r="Q52" s="435"/>
      <c r="R52" s="69"/>
      <c r="S52" s="69"/>
      <c r="T52" s="69"/>
      <c r="U52" s="69"/>
      <c r="V52" s="69"/>
      <c r="W52" s="69"/>
      <c r="X52" s="69"/>
      <c r="Y52"/>
      <c r="Z52" s="413"/>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row>
    <row r="53" spans="1:51" ht="15" customHeight="1" x14ac:dyDescent="0.25">
      <c r="A53" s="851"/>
      <c r="B53" s="851"/>
      <c r="C53" s="851"/>
      <c r="D53" s="69"/>
      <c r="E53" s="69"/>
      <c r="F53" s="69"/>
      <c r="G53" s="69"/>
      <c r="H53" s="69"/>
      <c r="I53" s="69"/>
      <c r="J53" s="69"/>
      <c r="K53" s="69"/>
      <c r="L53" s="69"/>
      <c r="M53" s="69"/>
      <c r="N53" s="69"/>
      <c r="O53" s="69"/>
      <c r="P53" s="69"/>
      <c r="Q53" s="435"/>
      <c r="R53" s="69"/>
      <c r="S53" s="69"/>
      <c r="T53" s="69"/>
      <c r="U53" s="69"/>
      <c r="V53" s="69"/>
      <c r="W53" s="69"/>
      <c r="X53" s="69"/>
      <c r="Y53"/>
      <c r="Z53" s="413"/>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row>
    <row r="54" spans="1:51" ht="15" customHeight="1" x14ac:dyDescent="0.25">
      <c r="A54" s="666"/>
      <c r="C54" s="666"/>
      <c r="D54" s="69"/>
      <c r="E54" s="69"/>
      <c r="F54" s="69"/>
      <c r="G54" s="69"/>
      <c r="H54" s="69"/>
      <c r="I54" s="69"/>
      <c r="J54" s="69"/>
      <c r="K54" s="69"/>
      <c r="L54" s="69"/>
      <c r="M54" s="69"/>
      <c r="N54" s="69"/>
      <c r="O54" s="69"/>
      <c r="P54" s="69"/>
      <c r="Q54" s="435"/>
      <c r="R54" s="69"/>
      <c r="S54" s="69"/>
      <c r="T54" s="69"/>
      <c r="U54" s="69"/>
      <c r="V54" s="69"/>
      <c r="W54" s="69"/>
      <c r="X54" s="69"/>
      <c r="Y54"/>
      <c r="Z54" s="413"/>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row>
    <row r="55" spans="1:51" ht="15" customHeight="1" x14ac:dyDescent="0.25">
      <c r="D55" s="69"/>
      <c r="E55" s="69"/>
      <c r="F55" s="69"/>
      <c r="G55" s="69"/>
      <c r="H55" s="69"/>
      <c r="I55" s="69"/>
      <c r="J55" s="69"/>
      <c r="K55" s="69"/>
      <c r="L55" s="69"/>
      <c r="M55" s="69"/>
      <c r="N55" s="69"/>
      <c r="O55" s="69"/>
      <c r="P55" s="69"/>
      <c r="Q55" s="435"/>
      <c r="R55" s="69"/>
      <c r="S55" s="69"/>
      <c r="T55" s="69"/>
      <c r="U55" s="69"/>
      <c r="V55" s="69"/>
      <c r="W55" s="69"/>
      <c r="X55" s="69"/>
      <c r="Y55"/>
      <c r="Z55" s="413"/>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row>
    <row r="56" spans="1:51" ht="15" customHeight="1" x14ac:dyDescent="0.25">
      <c r="D56" s="69"/>
      <c r="E56" s="69"/>
      <c r="F56" s="69"/>
      <c r="G56" s="69"/>
      <c r="H56" s="69"/>
      <c r="I56" s="69"/>
      <c r="J56" s="69"/>
      <c r="K56" s="69"/>
      <c r="L56" s="69"/>
      <c r="M56" s="69"/>
      <c r="N56" s="69"/>
      <c r="O56" s="69"/>
      <c r="P56" s="69"/>
      <c r="Q56" s="435"/>
      <c r="R56" s="69"/>
      <c r="S56" s="69"/>
      <c r="T56" s="69"/>
      <c r="U56" s="69"/>
      <c r="V56" s="69"/>
      <c r="W56" s="69"/>
      <c r="X56" s="69"/>
      <c r="Y56"/>
      <c r="Z56" s="413"/>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row>
    <row r="57" spans="1:51" ht="15" customHeight="1" x14ac:dyDescent="0.25">
      <c r="D57" s="69"/>
      <c r="E57" s="69"/>
      <c r="F57" s="69"/>
      <c r="G57" s="69"/>
      <c r="H57" s="69"/>
      <c r="I57" s="69"/>
      <c r="J57" s="69"/>
      <c r="K57" s="69"/>
      <c r="L57" s="69"/>
      <c r="M57" s="69"/>
      <c r="N57" s="69"/>
      <c r="O57" s="69"/>
      <c r="P57" s="69"/>
      <c r="Q57" s="435"/>
      <c r="R57" s="69"/>
      <c r="S57" s="69"/>
      <c r="T57" s="69"/>
      <c r="U57" s="69"/>
      <c r="V57" s="69"/>
      <c r="W57" s="69"/>
      <c r="X57" s="69"/>
      <c r="Y57"/>
      <c r="Z57" s="413"/>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row>
    <row r="58" spans="1:51" ht="15" customHeight="1" x14ac:dyDescent="0.25">
      <c r="D58" s="69"/>
      <c r="E58" s="69"/>
      <c r="F58" s="69"/>
      <c r="G58" s="69"/>
      <c r="H58" s="69"/>
      <c r="I58" s="69"/>
      <c r="J58" s="69"/>
      <c r="K58" s="69"/>
      <c r="L58" s="69"/>
      <c r="M58" s="69"/>
      <c r="N58" s="69"/>
      <c r="O58" s="69"/>
      <c r="P58" s="69"/>
      <c r="Q58" s="435"/>
      <c r="R58" s="69"/>
      <c r="S58" s="69"/>
      <c r="T58" s="69"/>
      <c r="U58" s="69"/>
      <c r="V58" s="69"/>
      <c r="W58" s="69"/>
      <c r="X58" s="69"/>
      <c r="Y58"/>
      <c r="Z58" s="413"/>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row>
    <row r="59" spans="1:51" ht="15" customHeight="1" x14ac:dyDescent="0.25">
      <c r="D59" s="69"/>
      <c r="E59" s="69"/>
      <c r="F59" s="69"/>
      <c r="G59" s="69"/>
      <c r="H59" s="69"/>
      <c r="I59" s="69"/>
      <c r="J59" s="69"/>
      <c r="K59" s="69"/>
      <c r="L59" s="69"/>
      <c r="M59" s="69"/>
      <c r="N59" s="69"/>
      <c r="O59" s="69"/>
      <c r="P59" s="69"/>
      <c r="Q59" s="435"/>
      <c r="R59" s="69"/>
      <c r="S59" s="69"/>
      <c r="T59" s="69"/>
      <c r="U59" s="69"/>
      <c r="V59" s="69"/>
      <c r="W59" s="69"/>
      <c r="X59" s="69"/>
      <c r="Y59"/>
      <c r="Z59" s="413"/>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25">
      <c r="D60" s="69"/>
      <c r="E60" s="69"/>
      <c r="F60" s="69"/>
      <c r="G60" s="69"/>
      <c r="H60" s="69"/>
      <c r="I60" s="69"/>
      <c r="J60" s="69"/>
      <c r="K60" s="69"/>
      <c r="L60" s="69"/>
      <c r="M60" s="69"/>
      <c r="N60" s="69"/>
      <c r="O60" s="69"/>
      <c r="P60" s="69"/>
      <c r="Q60" s="435"/>
      <c r="R60" s="69"/>
      <c r="S60" s="69"/>
      <c r="T60" s="69"/>
      <c r="U60" s="69"/>
      <c r="V60" s="69"/>
      <c r="W60" s="69"/>
      <c r="X60" s="69"/>
      <c r="Y60"/>
      <c r="Z60" s="413"/>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25">
      <c r="D61" s="69"/>
      <c r="E61" s="69"/>
      <c r="F61" s="69"/>
      <c r="G61" s="69"/>
      <c r="H61" s="69"/>
      <c r="I61" s="69"/>
      <c r="J61" s="69"/>
      <c r="K61" s="69"/>
      <c r="L61" s="69"/>
      <c r="M61" s="69"/>
      <c r="N61" s="69"/>
      <c r="O61" s="69"/>
      <c r="P61" s="69"/>
      <c r="Q61" s="435"/>
      <c r="R61" s="69"/>
      <c r="S61" s="69"/>
      <c r="T61" s="69"/>
      <c r="U61" s="69"/>
      <c r="V61" s="69"/>
      <c r="W61" s="69"/>
      <c r="X61" s="69"/>
      <c r="Y61"/>
      <c r="Z61" s="413"/>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25">
      <c r="D62" s="69"/>
      <c r="E62" s="69"/>
      <c r="F62" s="69"/>
      <c r="G62" s="69"/>
      <c r="H62" s="69"/>
      <c r="I62" s="69"/>
      <c r="J62" s="69"/>
      <c r="K62" s="69"/>
      <c r="L62" s="69"/>
      <c r="M62" s="69"/>
      <c r="N62" s="69"/>
      <c r="O62" s="69"/>
      <c r="P62" s="69"/>
      <c r="Q62" s="435"/>
      <c r="R62" s="69"/>
      <c r="S62" s="69"/>
      <c r="T62" s="69"/>
      <c r="U62" s="69"/>
      <c r="V62" s="69"/>
      <c r="W62" s="69"/>
      <c r="X62" s="69"/>
      <c r="Y62"/>
      <c r="Z62" s="413"/>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25">
      <c r="D63" s="69"/>
      <c r="E63" s="69"/>
      <c r="F63" s="69"/>
      <c r="G63" s="69"/>
      <c r="H63" s="69"/>
      <c r="I63" s="69"/>
      <c r="J63" s="69"/>
      <c r="K63" s="69"/>
      <c r="L63" s="69"/>
      <c r="M63" s="69"/>
      <c r="N63" s="69"/>
      <c r="O63" s="69"/>
      <c r="P63" s="69"/>
      <c r="Q63" s="435"/>
      <c r="R63" s="69"/>
      <c r="S63" s="69"/>
      <c r="T63" s="69"/>
      <c r="U63" s="69"/>
      <c r="V63" s="69"/>
      <c r="W63" s="69"/>
      <c r="X63" s="69"/>
      <c r="Y63"/>
      <c r="Z63" s="413"/>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25">
      <c r="D64" s="69"/>
      <c r="E64" s="69"/>
      <c r="F64" s="69"/>
      <c r="G64" s="69"/>
      <c r="H64" s="69"/>
      <c r="I64" s="69"/>
      <c r="J64" s="69"/>
      <c r="K64" s="69"/>
      <c r="L64" s="69"/>
      <c r="M64" s="69"/>
      <c r="N64" s="69"/>
      <c r="O64" s="69"/>
      <c r="P64" s="69"/>
      <c r="Q64" s="435"/>
      <c r="R64" s="69"/>
      <c r="S64" s="69"/>
      <c r="T64" s="69"/>
      <c r="U64" s="69"/>
      <c r="V64" s="69"/>
      <c r="W64" s="69"/>
      <c r="X64" s="69"/>
      <c r="Y64"/>
      <c r="Z64" s="413"/>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25">
      <c r="D65" s="69"/>
      <c r="E65" s="69"/>
      <c r="F65" s="69"/>
      <c r="G65" s="69"/>
      <c r="H65" s="69"/>
      <c r="I65" s="69"/>
      <c r="J65" s="69"/>
      <c r="K65" s="69"/>
      <c r="L65" s="69"/>
      <c r="M65" s="69"/>
      <c r="N65" s="69"/>
      <c r="O65" s="69"/>
      <c r="P65" s="69"/>
      <c r="Q65" s="435"/>
      <c r="R65" s="69"/>
      <c r="S65" s="69"/>
      <c r="T65" s="69"/>
      <c r="U65" s="69"/>
      <c r="V65" s="69"/>
      <c r="W65" s="69"/>
      <c r="X65" s="69"/>
      <c r="Y65"/>
      <c r="Z65" s="413"/>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25">
      <c r="D66" s="69"/>
      <c r="E66" s="69"/>
      <c r="F66" s="69"/>
      <c r="G66" s="69"/>
      <c r="H66" s="69"/>
      <c r="I66" s="69"/>
      <c r="J66" s="69"/>
      <c r="K66" s="69"/>
      <c r="L66" s="69"/>
      <c r="M66" s="69"/>
      <c r="N66" s="69"/>
      <c r="O66" s="69"/>
      <c r="P66" s="69"/>
      <c r="Q66" s="435"/>
      <c r="R66" s="69"/>
      <c r="S66" s="69"/>
      <c r="T66" s="69"/>
      <c r="U66" s="69"/>
      <c r="V66" s="69"/>
      <c r="W66" s="69"/>
      <c r="X66" s="69"/>
      <c r="Y66"/>
      <c r="Z66" s="413"/>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25">
      <c r="D67" s="69"/>
      <c r="E67" s="69"/>
      <c r="F67" s="69"/>
      <c r="G67" s="69"/>
      <c r="H67" s="69"/>
      <c r="I67" s="69"/>
      <c r="J67" s="69"/>
      <c r="K67" s="69"/>
      <c r="L67" s="69"/>
      <c r="M67" s="69"/>
      <c r="N67" s="69"/>
      <c r="O67" s="69"/>
      <c r="P67" s="69"/>
      <c r="Q67" s="435"/>
      <c r="R67" s="69"/>
      <c r="S67" s="69"/>
      <c r="T67" s="69"/>
      <c r="U67" s="69"/>
      <c r="V67" s="69"/>
      <c r="W67" s="69"/>
      <c r="X67" s="69"/>
      <c r="Y67"/>
      <c r="Z67" s="413"/>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25">
      <c r="D68" s="69"/>
      <c r="E68" s="69"/>
      <c r="F68" s="69"/>
      <c r="G68" s="69"/>
      <c r="H68" s="69"/>
      <c r="I68" s="69"/>
      <c r="J68" s="69"/>
      <c r="K68" s="69"/>
      <c r="L68" s="69"/>
      <c r="M68" s="69"/>
      <c r="N68" s="69"/>
      <c r="O68" s="69"/>
      <c r="P68" s="69"/>
      <c r="Q68" s="435"/>
      <c r="R68" s="69"/>
      <c r="S68" s="69"/>
      <c r="T68" s="69"/>
      <c r="U68" s="69"/>
      <c r="V68" s="69"/>
      <c r="W68" s="69"/>
      <c r="X68" s="69"/>
      <c r="Y68"/>
      <c r="Z68" s="413"/>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25">
      <c r="D69" s="69"/>
      <c r="E69" s="69"/>
      <c r="F69" s="69"/>
      <c r="G69" s="69"/>
      <c r="H69" s="69"/>
      <c r="I69" s="69"/>
      <c r="J69" s="69"/>
      <c r="K69" s="69"/>
      <c r="L69" s="69"/>
      <c r="M69" s="69"/>
      <c r="N69" s="69"/>
      <c r="O69" s="69"/>
      <c r="P69" s="69"/>
      <c r="Q69" s="435"/>
      <c r="R69" s="69"/>
      <c r="S69" s="69"/>
      <c r="T69" s="69"/>
      <c r="U69" s="69"/>
      <c r="V69" s="69"/>
      <c r="W69" s="69"/>
      <c r="X69" s="69"/>
      <c r="Y69"/>
      <c r="Z69" s="413"/>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25">
      <c r="D70" s="69"/>
      <c r="E70" s="69"/>
      <c r="F70" s="69"/>
      <c r="G70" s="69"/>
      <c r="H70" s="69"/>
      <c r="I70" s="69"/>
      <c r="J70" s="69"/>
      <c r="K70" s="69"/>
      <c r="L70" s="69"/>
      <c r="M70" s="69"/>
      <c r="N70" s="69"/>
      <c r="O70" s="69"/>
      <c r="P70" s="69"/>
      <c r="Q70" s="435"/>
      <c r="R70" s="69"/>
      <c r="S70" s="69"/>
      <c r="T70" s="69"/>
      <c r="U70" s="69"/>
      <c r="V70" s="69"/>
      <c r="W70" s="69"/>
      <c r="X70" s="69"/>
      <c r="Y70"/>
      <c r="Z70" s="413"/>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25">
      <c r="D71" s="69"/>
      <c r="E71" s="69"/>
      <c r="F71" s="69"/>
      <c r="G71" s="69"/>
      <c r="H71" s="69"/>
      <c r="I71" s="69"/>
      <c r="J71" s="69"/>
      <c r="K71" s="69"/>
      <c r="L71" s="69"/>
      <c r="M71" s="69"/>
      <c r="N71" s="69"/>
      <c r="O71" s="69"/>
      <c r="P71" s="69"/>
      <c r="Q71" s="435"/>
      <c r="R71" s="69"/>
      <c r="S71" s="69"/>
      <c r="T71" s="69"/>
      <c r="U71" s="69"/>
      <c r="V71" s="69"/>
      <c r="W71" s="69"/>
      <c r="X71" s="69"/>
      <c r="Y71"/>
      <c r="Z71" s="413"/>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25">
      <c r="D72" s="69"/>
      <c r="E72" s="69"/>
      <c r="F72" s="69"/>
      <c r="G72" s="69"/>
      <c r="H72" s="69"/>
      <c r="I72" s="69"/>
      <c r="J72" s="69"/>
      <c r="K72" s="69"/>
      <c r="L72" s="69"/>
      <c r="M72" s="69"/>
      <c r="N72" s="69"/>
      <c r="O72" s="69"/>
      <c r="P72" s="69"/>
      <c r="Q72" s="435"/>
      <c r="R72" s="69"/>
      <c r="S72" s="69"/>
      <c r="T72" s="69"/>
      <c r="U72" s="69"/>
      <c r="V72" s="69"/>
      <c r="W72" s="69"/>
      <c r="X72" s="69"/>
      <c r="Y72"/>
      <c r="Z72" s="413"/>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25">
      <c r="D73" s="69"/>
      <c r="E73" s="69"/>
      <c r="F73" s="69"/>
      <c r="G73" s="69"/>
      <c r="H73" s="69"/>
      <c r="I73" s="69"/>
      <c r="J73" s="69"/>
      <c r="K73" s="69"/>
      <c r="L73" s="69"/>
      <c r="M73" s="69"/>
      <c r="N73" s="69"/>
      <c r="O73" s="69"/>
      <c r="P73" s="69"/>
      <c r="Q73" s="435"/>
      <c r="R73" s="69"/>
      <c r="S73" s="69"/>
      <c r="T73" s="69"/>
      <c r="U73" s="69"/>
      <c r="V73" s="69"/>
      <c r="W73" s="69"/>
      <c r="X73" s="69"/>
      <c r="Y73"/>
      <c r="Z73" s="413"/>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25">
      <c r="D74" s="69"/>
      <c r="E74" s="69"/>
      <c r="F74" s="69"/>
      <c r="G74" s="69"/>
      <c r="H74" s="69"/>
      <c r="I74" s="69"/>
      <c r="J74" s="69"/>
      <c r="K74" s="69"/>
      <c r="L74" s="69"/>
      <c r="M74" s="69"/>
      <c r="N74" s="69"/>
      <c r="O74" s="69"/>
      <c r="P74" s="69"/>
      <c r="Q74" s="435"/>
      <c r="R74" s="69"/>
      <c r="S74" s="69"/>
      <c r="T74" s="69"/>
      <c r="U74" s="69"/>
      <c r="V74" s="69"/>
      <c r="W74" s="69"/>
      <c r="X74" s="69"/>
      <c r="Y74"/>
      <c r="Z74" s="413"/>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25">
      <c r="D75" s="69"/>
      <c r="E75" s="69"/>
      <c r="F75" s="69"/>
      <c r="G75" s="69"/>
      <c r="H75" s="69"/>
      <c r="I75" s="69"/>
      <c r="J75" s="69"/>
      <c r="K75" s="69"/>
      <c r="L75" s="69"/>
      <c r="M75" s="69"/>
      <c r="N75" s="69"/>
      <c r="O75" s="69"/>
      <c r="P75" s="69"/>
      <c r="Q75" s="435"/>
      <c r="R75" s="69"/>
      <c r="S75" s="69"/>
      <c r="T75" s="69"/>
      <c r="U75" s="69"/>
      <c r="V75" s="69"/>
      <c r="W75" s="69"/>
      <c r="X75" s="69"/>
      <c r="Y75"/>
      <c r="Z75" s="413"/>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25">
      <c r="D76" s="69"/>
      <c r="E76" s="69"/>
      <c r="F76" s="69"/>
      <c r="G76" s="69"/>
      <c r="H76" s="69"/>
      <c r="I76" s="69"/>
      <c r="J76" s="69"/>
      <c r="K76" s="69"/>
      <c r="L76" s="69"/>
      <c r="M76" s="69"/>
      <c r="N76" s="69"/>
      <c r="O76" s="69"/>
      <c r="P76" s="69"/>
      <c r="Q76" s="435"/>
      <c r="R76" s="69"/>
      <c r="S76" s="69"/>
      <c r="T76" s="69"/>
      <c r="U76" s="69"/>
      <c r="V76" s="69"/>
      <c r="W76" s="69"/>
      <c r="X76" s="69"/>
      <c r="Y76"/>
      <c r="Z76" s="413"/>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25">
      <c r="D77" s="69"/>
      <c r="E77" s="69"/>
      <c r="F77" s="69"/>
      <c r="G77" s="69"/>
      <c r="H77" s="69"/>
      <c r="I77" s="69"/>
      <c r="J77" s="69"/>
      <c r="K77" s="69"/>
      <c r="L77" s="69"/>
      <c r="M77" s="69"/>
      <c r="N77" s="69"/>
      <c r="O77" s="69"/>
      <c r="P77" s="69"/>
      <c r="Q77" s="435"/>
      <c r="R77" s="69"/>
      <c r="S77" s="69"/>
      <c r="T77" s="69"/>
      <c r="U77" s="69"/>
      <c r="V77" s="69"/>
      <c r="W77" s="69"/>
      <c r="X77" s="69"/>
      <c r="Y77"/>
      <c r="Z77" s="413"/>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25">
      <c r="D78" s="69"/>
      <c r="E78" s="69"/>
      <c r="F78" s="69"/>
      <c r="G78" s="69"/>
      <c r="H78" s="69"/>
      <c r="I78" s="69"/>
      <c r="J78" s="69"/>
      <c r="K78" s="69"/>
      <c r="L78" s="69"/>
      <c r="M78" s="69"/>
      <c r="N78" s="69"/>
      <c r="O78" s="69"/>
      <c r="P78" s="69"/>
      <c r="Q78" s="435"/>
      <c r="R78" s="69"/>
      <c r="S78" s="69"/>
      <c r="T78" s="69"/>
      <c r="U78" s="69"/>
      <c r="V78" s="69"/>
      <c r="W78" s="69"/>
      <c r="X78" s="69"/>
      <c r="Y78"/>
      <c r="Z78" s="413"/>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25">
      <c r="D79" s="69"/>
      <c r="E79" s="69"/>
      <c r="F79" s="69"/>
      <c r="G79" s="69"/>
      <c r="H79" s="69"/>
      <c r="I79" s="69"/>
      <c r="J79" s="69"/>
      <c r="K79" s="69"/>
      <c r="L79" s="69"/>
      <c r="M79" s="69"/>
      <c r="N79" s="69"/>
      <c r="O79" s="69"/>
      <c r="P79" s="69"/>
      <c r="Q79" s="435"/>
      <c r="R79" s="69"/>
      <c r="S79" s="69"/>
      <c r="T79" s="69"/>
      <c r="U79" s="69"/>
      <c r="V79" s="69"/>
      <c r="W79" s="69"/>
      <c r="X79" s="69"/>
      <c r="Y79"/>
      <c r="Z79" s="413"/>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25">
      <c r="D80" s="69"/>
      <c r="E80" s="69"/>
      <c r="F80" s="69"/>
      <c r="G80" s="69"/>
      <c r="H80" s="69"/>
      <c r="I80" s="69"/>
      <c r="J80" s="69"/>
      <c r="K80" s="69"/>
      <c r="L80" s="69"/>
      <c r="M80" s="69"/>
      <c r="N80" s="69"/>
      <c r="O80" s="69"/>
      <c r="P80" s="69"/>
      <c r="Q80" s="435"/>
      <c r="R80" s="69"/>
      <c r="S80" s="69"/>
      <c r="T80" s="69"/>
      <c r="U80" s="69"/>
      <c r="V80" s="69"/>
      <c r="W80" s="69"/>
      <c r="X80" s="69"/>
      <c r="Y80"/>
      <c r="Z80" s="413"/>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25">
      <c r="D81" s="69"/>
      <c r="E81" s="69"/>
      <c r="F81" s="69"/>
      <c r="G81" s="69"/>
      <c r="H81" s="69"/>
      <c r="I81" s="69"/>
      <c r="J81" s="69"/>
      <c r="K81" s="69"/>
      <c r="L81" s="69"/>
      <c r="M81" s="69"/>
      <c r="N81" s="69"/>
      <c r="O81" s="69"/>
      <c r="P81" s="69"/>
      <c r="Q81" s="435"/>
      <c r="R81" s="69"/>
      <c r="S81" s="69"/>
      <c r="T81" s="69"/>
      <c r="U81" s="69"/>
      <c r="V81" s="69"/>
      <c r="W81" s="69"/>
      <c r="X81" s="69"/>
      <c r="Y81"/>
      <c r="Z81" s="413"/>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25">
      <c r="D82" s="69"/>
      <c r="E82" s="69"/>
      <c r="F82" s="69"/>
      <c r="G82" s="69"/>
      <c r="H82" s="69"/>
      <c r="I82" s="69"/>
      <c r="J82" s="69"/>
      <c r="K82" s="69"/>
      <c r="L82" s="69"/>
      <c r="M82" s="69"/>
      <c r="N82" s="69"/>
      <c r="O82" s="69"/>
      <c r="P82" s="69"/>
      <c r="Q82" s="435"/>
      <c r="R82" s="69"/>
      <c r="S82" s="69"/>
      <c r="T82" s="69"/>
      <c r="U82" s="69"/>
      <c r="V82" s="69"/>
      <c r="W82" s="69"/>
      <c r="X82" s="69"/>
      <c r="Y82"/>
      <c r="Z82" s="413"/>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25">
      <c r="D83" s="69"/>
      <c r="E83" s="69"/>
      <c r="F83" s="69"/>
      <c r="G83" s="69"/>
      <c r="H83" s="69"/>
      <c r="I83" s="69"/>
      <c r="J83" s="69"/>
      <c r="K83" s="69"/>
      <c r="L83" s="69"/>
      <c r="M83" s="69"/>
      <c r="N83" s="69"/>
      <c r="O83" s="69"/>
      <c r="P83" s="69"/>
      <c r="Q83" s="435"/>
      <c r="R83" s="69"/>
      <c r="S83" s="69"/>
      <c r="T83" s="69"/>
      <c r="U83" s="69"/>
      <c r="V83" s="69"/>
      <c r="W83" s="69"/>
      <c r="X83" s="69"/>
      <c r="Y83"/>
      <c r="Z83" s="413"/>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25">
      <c r="D84" s="69"/>
      <c r="E84" s="69"/>
      <c r="F84" s="69"/>
      <c r="G84" s="69"/>
      <c r="H84" s="69"/>
      <c r="I84" s="69"/>
      <c r="J84" s="69"/>
      <c r="K84" s="69"/>
      <c r="L84" s="69"/>
      <c r="M84" s="69"/>
      <c r="N84" s="69"/>
      <c r="O84" s="69"/>
      <c r="P84" s="69"/>
      <c r="Q84" s="435"/>
      <c r="R84" s="69"/>
      <c r="S84" s="69"/>
      <c r="T84" s="69"/>
      <c r="U84" s="69"/>
      <c r="V84" s="69"/>
      <c r="W84" s="69"/>
      <c r="X84" s="69"/>
      <c r="Y84"/>
      <c r="Z84" s="413"/>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25">
      <c r="D85" s="69"/>
      <c r="E85" s="69"/>
      <c r="F85" s="69"/>
      <c r="G85" s="69"/>
      <c r="H85" s="69"/>
      <c r="I85" s="69"/>
      <c r="J85" s="69"/>
      <c r="K85" s="69"/>
      <c r="L85" s="69"/>
      <c r="M85" s="69"/>
      <c r="N85" s="69"/>
      <c r="O85" s="69"/>
      <c r="P85" s="69"/>
      <c r="Q85" s="435"/>
      <c r="R85" s="69"/>
      <c r="S85" s="69"/>
      <c r="T85" s="69"/>
      <c r="U85" s="69"/>
      <c r="V85" s="69"/>
      <c r="W85" s="69"/>
      <c r="X85" s="69"/>
      <c r="Y85"/>
      <c r="Z85" s="413"/>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25">
      <c r="D86" s="69"/>
      <c r="E86" s="69"/>
      <c r="F86" s="69"/>
      <c r="G86" s="69"/>
      <c r="H86" s="69"/>
      <c r="I86" s="69"/>
      <c r="J86" s="69"/>
      <c r="K86" s="69"/>
      <c r="L86" s="69"/>
      <c r="M86" s="69"/>
      <c r="N86" s="69"/>
      <c r="O86" s="69"/>
      <c r="P86" s="69"/>
      <c r="Q86" s="435"/>
      <c r="R86" s="69"/>
      <c r="S86" s="69"/>
      <c r="T86" s="69"/>
      <c r="U86" s="69"/>
      <c r="V86" s="69"/>
      <c r="W86" s="69"/>
      <c r="X86" s="69"/>
      <c r="Y86"/>
      <c r="Z86" s="413"/>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25">
      <c r="D87" s="69"/>
      <c r="E87" s="69"/>
      <c r="F87" s="69"/>
      <c r="G87" s="69"/>
      <c r="H87" s="69"/>
      <c r="I87" s="69"/>
      <c r="J87" s="69"/>
      <c r="K87" s="69"/>
      <c r="L87" s="69"/>
      <c r="M87" s="69"/>
      <c r="N87" s="69"/>
      <c r="O87" s="69"/>
      <c r="P87" s="69"/>
      <c r="Q87" s="435"/>
      <c r="R87" s="69"/>
      <c r="S87" s="69"/>
      <c r="T87" s="69"/>
      <c r="U87" s="69"/>
      <c r="V87" s="69"/>
      <c r="W87" s="69"/>
      <c r="X87" s="69"/>
      <c r="Y87"/>
      <c r="Z87" s="413"/>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25">
      <c r="D88" s="69"/>
      <c r="E88" s="69"/>
      <c r="F88" s="69"/>
      <c r="G88" s="69"/>
      <c r="H88" s="69"/>
      <c r="I88" s="69"/>
      <c r="J88" s="69"/>
      <c r="K88" s="69"/>
      <c r="L88" s="69"/>
      <c r="M88" s="69"/>
      <c r="N88" s="69"/>
      <c r="O88" s="69"/>
      <c r="P88" s="69"/>
      <c r="Q88" s="435"/>
      <c r="R88" s="69"/>
      <c r="S88" s="69"/>
      <c r="T88" s="69"/>
      <c r="U88" s="69"/>
      <c r="V88" s="69"/>
      <c r="W88" s="69"/>
      <c r="X88" s="69"/>
      <c r="Y88"/>
      <c r="Z88" s="413"/>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25">
      <c r="D89" s="69"/>
      <c r="E89" s="69"/>
      <c r="F89" s="69"/>
      <c r="G89" s="69"/>
      <c r="H89" s="69"/>
      <c r="I89" s="69"/>
      <c r="J89" s="69"/>
      <c r="K89" s="69"/>
      <c r="L89" s="69"/>
      <c r="M89" s="69"/>
      <c r="N89" s="69"/>
      <c r="O89" s="69"/>
      <c r="P89" s="69"/>
      <c r="Q89" s="435"/>
      <c r="R89" s="69"/>
      <c r="S89" s="69"/>
      <c r="T89" s="69"/>
      <c r="U89" s="69"/>
      <c r="V89" s="69"/>
      <c r="W89" s="69"/>
      <c r="X89" s="69"/>
      <c r="Y89"/>
      <c r="Z89" s="413"/>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25">
      <c r="D90" s="69"/>
      <c r="E90" s="69"/>
      <c r="F90" s="69"/>
      <c r="G90" s="69"/>
      <c r="H90" s="69"/>
      <c r="I90" s="69"/>
      <c r="J90" s="69"/>
      <c r="K90" s="69"/>
      <c r="L90" s="69"/>
      <c r="M90" s="69"/>
      <c r="N90" s="69"/>
      <c r="O90" s="69"/>
      <c r="P90" s="69"/>
      <c r="Q90" s="435"/>
      <c r="R90" s="69"/>
      <c r="S90" s="69"/>
      <c r="T90" s="69"/>
      <c r="U90" s="69"/>
      <c r="V90" s="69"/>
      <c r="W90" s="69"/>
      <c r="X90" s="69"/>
      <c r="Y90"/>
      <c r="Z90" s="413"/>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25">
      <c r="D91" s="69"/>
      <c r="E91" s="69"/>
      <c r="F91" s="69"/>
      <c r="G91" s="69"/>
      <c r="H91" s="69"/>
      <c r="I91" s="69"/>
      <c r="J91" s="69"/>
      <c r="K91" s="69"/>
      <c r="L91" s="69"/>
      <c r="M91" s="69"/>
      <c r="N91" s="69"/>
      <c r="O91" s="69"/>
      <c r="P91" s="69"/>
      <c r="Q91" s="435"/>
      <c r="R91" s="69"/>
      <c r="S91" s="69"/>
      <c r="T91" s="69"/>
      <c r="U91" s="69"/>
      <c r="V91" s="69"/>
      <c r="W91" s="69"/>
      <c r="X91" s="69"/>
      <c r="Y91"/>
      <c r="Z91" s="413"/>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25">
      <c r="D92" s="69"/>
      <c r="E92" s="69"/>
      <c r="F92" s="69"/>
      <c r="G92" s="69"/>
      <c r="H92" s="69"/>
      <c r="I92" s="69"/>
      <c r="J92" s="69"/>
      <c r="K92" s="69"/>
      <c r="L92" s="69"/>
      <c r="M92" s="69"/>
      <c r="N92" s="69"/>
      <c r="O92" s="69"/>
      <c r="P92" s="69"/>
      <c r="Q92" s="435"/>
      <c r="R92" s="69"/>
      <c r="S92" s="69"/>
      <c r="T92" s="69"/>
      <c r="U92" s="69"/>
      <c r="V92" s="69"/>
      <c r="W92" s="69"/>
      <c r="X92" s="69"/>
      <c r="Y92"/>
      <c r="Z92" s="413"/>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25">
      <c r="D93" s="69"/>
      <c r="E93" s="69"/>
      <c r="F93" s="69"/>
      <c r="G93" s="69"/>
      <c r="H93" s="69"/>
      <c r="I93" s="69"/>
      <c r="J93" s="69"/>
      <c r="K93" s="69"/>
      <c r="L93" s="69"/>
      <c r="M93" s="69"/>
      <c r="N93" s="69"/>
      <c r="O93" s="69"/>
      <c r="P93" s="69"/>
      <c r="Q93" s="435"/>
      <c r="R93" s="69"/>
      <c r="S93" s="69"/>
      <c r="T93" s="69"/>
      <c r="U93" s="69"/>
      <c r="V93" s="69"/>
      <c r="W93" s="69"/>
      <c r="X93" s="69"/>
      <c r="Y93"/>
      <c r="Z93" s="413"/>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25">
      <c r="D94" s="69"/>
      <c r="E94" s="69"/>
      <c r="F94" s="69"/>
      <c r="G94" s="69"/>
      <c r="H94" s="69"/>
      <c r="I94" s="69"/>
      <c r="J94" s="69"/>
      <c r="K94" s="69"/>
      <c r="L94" s="69"/>
      <c r="M94" s="69"/>
      <c r="N94" s="69"/>
      <c r="O94" s="69"/>
      <c r="P94" s="69"/>
      <c r="Q94" s="435"/>
      <c r="R94" s="69"/>
      <c r="S94" s="69"/>
      <c r="T94" s="69"/>
      <c r="U94" s="69"/>
      <c r="V94" s="69"/>
      <c r="W94" s="69"/>
      <c r="X94" s="69"/>
      <c r="Y94"/>
      <c r="Z94" s="413"/>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25">
      <c r="D95" s="69"/>
      <c r="E95" s="69"/>
      <c r="F95" s="69"/>
      <c r="G95" s="69"/>
      <c r="H95" s="69"/>
      <c r="I95" s="69"/>
      <c r="J95" s="69"/>
      <c r="K95" s="69"/>
      <c r="L95" s="69"/>
      <c r="M95" s="69"/>
      <c r="N95" s="69"/>
      <c r="O95" s="69"/>
      <c r="P95" s="69"/>
      <c r="Q95" s="435"/>
      <c r="R95" s="69"/>
      <c r="S95" s="69"/>
      <c r="T95" s="69"/>
      <c r="U95" s="69"/>
      <c r="V95" s="69"/>
      <c r="W95" s="69"/>
      <c r="X95" s="69"/>
      <c r="Y95"/>
      <c r="Z95" s="413"/>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25">
      <c r="D96" s="69"/>
      <c r="E96" s="69"/>
      <c r="F96" s="69"/>
      <c r="G96" s="69"/>
      <c r="H96" s="69"/>
      <c r="I96" s="69"/>
      <c r="J96" s="69"/>
      <c r="K96" s="69"/>
      <c r="L96" s="69"/>
      <c r="M96" s="69"/>
      <c r="N96" s="69"/>
      <c r="O96" s="69"/>
      <c r="P96" s="69"/>
      <c r="Q96" s="435"/>
      <c r="R96" s="69"/>
      <c r="S96" s="69"/>
      <c r="T96" s="69"/>
      <c r="U96" s="69"/>
      <c r="V96" s="69"/>
      <c r="W96" s="69"/>
      <c r="X96" s="69"/>
      <c r="Y96"/>
      <c r="Z96" s="413"/>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25">
      <c r="D97" s="69"/>
      <c r="E97" s="69"/>
      <c r="F97" s="69"/>
      <c r="G97" s="69"/>
      <c r="H97" s="69"/>
      <c r="I97" s="69"/>
      <c r="J97" s="69"/>
      <c r="K97" s="69"/>
      <c r="L97" s="69"/>
      <c r="M97" s="69"/>
      <c r="N97" s="69"/>
      <c r="O97" s="69"/>
      <c r="P97" s="69"/>
      <c r="Q97" s="435"/>
      <c r="R97" s="69"/>
      <c r="S97" s="69"/>
      <c r="T97" s="69"/>
      <c r="U97" s="69"/>
      <c r="V97" s="69"/>
      <c r="W97" s="69"/>
      <c r="X97" s="69"/>
      <c r="Y97"/>
      <c r="Z97" s="413"/>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25">
      <c r="D98" s="69"/>
      <c r="E98" s="69"/>
      <c r="F98" s="69"/>
      <c r="G98" s="69"/>
      <c r="H98" s="69"/>
      <c r="I98" s="69"/>
      <c r="J98" s="69"/>
      <c r="K98" s="69"/>
      <c r="L98" s="69"/>
      <c r="M98" s="69"/>
      <c r="N98" s="69"/>
      <c r="O98" s="69"/>
      <c r="P98" s="69"/>
      <c r="Q98" s="435"/>
      <c r="R98" s="69"/>
      <c r="S98" s="69"/>
      <c r="T98" s="69"/>
      <c r="U98" s="69"/>
      <c r="V98" s="69"/>
      <c r="W98" s="69"/>
      <c r="X98" s="69"/>
      <c r="Y98"/>
      <c r="Z98" s="413"/>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25">
      <c r="D99" s="69"/>
      <c r="E99" s="69"/>
      <c r="F99" s="69"/>
      <c r="G99" s="69"/>
      <c r="H99" s="69"/>
      <c r="I99" s="69"/>
      <c r="J99" s="69"/>
      <c r="K99" s="69"/>
      <c r="L99" s="69"/>
      <c r="M99" s="69"/>
      <c r="N99" s="69"/>
      <c r="O99" s="69"/>
      <c r="P99" s="69"/>
      <c r="Q99" s="435"/>
      <c r="R99" s="69"/>
      <c r="S99" s="69"/>
      <c r="T99" s="69"/>
      <c r="U99" s="69"/>
      <c r="V99" s="69"/>
      <c r="W99" s="69"/>
      <c r="X99" s="69"/>
      <c r="Y99"/>
      <c r="Z99" s="413"/>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25">
      <c r="D100" s="69"/>
      <c r="E100" s="69"/>
      <c r="F100" s="69"/>
      <c r="G100" s="69"/>
      <c r="H100" s="69"/>
      <c r="I100" s="69"/>
      <c r="J100" s="69"/>
      <c r="K100" s="69"/>
      <c r="L100" s="69"/>
      <c r="M100" s="69"/>
      <c r="N100" s="69"/>
      <c r="O100" s="69"/>
      <c r="P100" s="69"/>
      <c r="Q100" s="435"/>
      <c r="R100" s="69"/>
      <c r="S100" s="69"/>
      <c r="T100" s="69"/>
      <c r="U100" s="69"/>
      <c r="V100" s="69"/>
      <c r="W100" s="69"/>
      <c r="X100" s="69"/>
      <c r="Y100"/>
      <c r="Z100" s="413"/>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25">
      <c r="D101" s="69"/>
      <c r="E101" s="69"/>
      <c r="F101" s="69"/>
      <c r="G101" s="69"/>
      <c r="H101" s="69"/>
      <c r="I101" s="69"/>
      <c r="J101" s="69"/>
      <c r="K101" s="69"/>
      <c r="L101" s="69"/>
      <c r="M101" s="69"/>
      <c r="N101" s="69"/>
      <c r="O101" s="69"/>
      <c r="P101" s="69"/>
      <c r="Q101" s="435"/>
      <c r="R101" s="69"/>
      <c r="S101" s="69"/>
      <c r="T101" s="69"/>
      <c r="U101" s="69"/>
      <c r="V101" s="69"/>
      <c r="W101" s="69"/>
      <c r="X101" s="69"/>
      <c r="Y101"/>
      <c r="Z101" s="413"/>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25">
      <c r="D102" s="69"/>
      <c r="E102" s="69"/>
      <c r="F102" s="69"/>
      <c r="G102" s="69"/>
      <c r="H102" s="69"/>
      <c r="I102" s="69"/>
      <c r="J102" s="69"/>
      <c r="K102" s="69"/>
      <c r="L102" s="69"/>
      <c r="M102" s="69"/>
      <c r="N102" s="69"/>
      <c r="O102" s="69"/>
      <c r="P102" s="69"/>
      <c r="Q102" s="435"/>
      <c r="R102" s="69"/>
      <c r="S102" s="69"/>
      <c r="T102" s="69"/>
      <c r="U102" s="69"/>
      <c r="V102" s="69"/>
      <c r="W102" s="69"/>
      <c r="X102" s="69"/>
      <c r="Y102"/>
      <c r="Z102" s="413"/>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25">
      <c r="D103" s="69"/>
      <c r="E103" s="69"/>
      <c r="F103" s="69"/>
      <c r="G103" s="69"/>
      <c r="H103" s="69"/>
      <c r="I103" s="69"/>
      <c r="J103" s="69"/>
      <c r="K103" s="69"/>
      <c r="L103" s="69"/>
      <c r="M103" s="69"/>
      <c r="N103" s="69"/>
      <c r="O103" s="69"/>
      <c r="P103" s="69"/>
      <c r="Q103" s="435"/>
      <c r="R103" s="69"/>
      <c r="S103" s="69"/>
      <c r="T103" s="69"/>
      <c r="U103" s="69"/>
      <c r="V103" s="69"/>
      <c r="W103" s="69"/>
      <c r="X103" s="69"/>
      <c r="Y103"/>
      <c r="Z103" s="413"/>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25">
      <c r="D104" s="69"/>
      <c r="E104" s="69"/>
      <c r="F104" s="69"/>
      <c r="G104" s="69"/>
      <c r="H104" s="69"/>
      <c r="I104" s="69"/>
      <c r="J104" s="69"/>
      <c r="K104" s="69"/>
      <c r="L104" s="69"/>
      <c r="M104" s="69"/>
      <c r="N104" s="69"/>
      <c r="O104" s="69"/>
      <c r="P104" s="69"/>
      <c r="Q104" s="435"/>
      <c r="R104" s="69"/>
      <c r="S104" s="69"/>
      <c r="T104" s="69"/>
      <c r="U104" s="69"/>
      <c r="V104" s="69"/>
      <c r="W104" s="69"/>
      <c r="X104" s="69"/>
      <c r="Y104"/>
      <c r="Z104" s="413"/>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25">
      <c r="D105" s="69"/>
      <c r="E105" s="69"/>
      <c r="F105" s="69"/>
      <c r="G105" s="69"/>
      <c r="H105" s="69"/>
      <c r="I105" s="69"/>
      <c r="J105" s="69"/>
      <c r="K105" s="69"/>
      <c r="L105" s="69"/>
      <c r="M105" s="69"/>
      <c r="N105" s="69"/>
      <c r="O105" s="69"/>
      <c r="P105" s="69"/>
      <c r="Q105" s="435"/>
      <c r="R105" s="69"/>
      <c r="S105" s="69"/>
      <c r="T105" s="69"/>
      <c r="U105" s="69"/>
      <c r="V105" s="69"/>
      <c r="W105" s="69"/>
      <c r="X105" s="69"/>
      <c r="Y105"/>
      <c r="Z105" s="413"/>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25">
      <c r="D106" s="69"/>
      <c r="E106" s="69"/>
      <c r="F106" s="69"/>
      <c r="G106" s="69"/>
      <c r="H106" s="69"/>
      <c r="I106" s="69"/>
      <c r="J106" s="69"/>
      <c r="K106" s="69"/>
      <c r="L106" s="69"/>
      <c r="M106" s="69"/>
      <c r="N106" s="69"/>
      <c r="O106" s="69"/>
      <c r="P106" s="69"/>
      <c r="Q106" s="435"/>
      <c r="R106" s="69"/>
      <c r="S106" s="69"/>
      <c r="T106" s="69"/>
      <c r="U106" s="69"/>
      <c r="V106" s="69"/>
      <c r="W106" s="69"/>
      <c r="X106" s="69"/>
      <c r="Y106"/>
      <c r="Z106" s="413"/>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25">
      <c r="D107" s="69"/>
      <c r="E107" s="69"/>
      <c r="F107" s="69"/>
      <c r="G107" s="69"/>
      <c r="H107" s="69"/>
      <c r="I107" s="69"/>
      <c r="J107" s="69"/>
      <c r="K107" s="69"/>
      <c r="L107" s="69"/>
      <c r="M107" s="69"/>
      <c r="N107" s="69"/>
      <c r="O107" s="69"/>
      <c r="P107" s="69"/>
      <c r="Q107" s="435"/>
      <c r="R107" s="69"/>
      <c r="S107" s="69"/>
      <c r="T107" s="69"/>
      <c r="U107" s="69"/>
      <c r="V107" s="69"/>
      <c r="W107" s="69"/>
      <c r="X107" s="69"/>
      <c r="Y107"/>
      <c r="Z107" s="413"/>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25">
      <c r="D108" s="69"/>
      <c r="E108" s="69"/>
      <c r="F108" s="69"/>
      <c r="G108" s="69"/>
      <c r="H108" s="69"/>
      <c r="I108" s="69"/>
      <c r="J108" s="69"/>
      <c r="K108" s="69"/>
      <c r="L108" s="69"/>
      <c r="M108" s="69"/>
      <c r="N108" s="69"/>
      <c r="O108" s="69"/>
      <c r="P108" s="69"/>
      <c r="Q108" s="435"/>
      <c r="R108" s="69"/>
      <c r="S108" s="69"/>
      <c r="T108" s="69"/>
      <c r="U108" s="69"/>
      <c r="V108" s="69"/>
      <c r="W108" s="69"/>
      <c r="X108" s="69"/>
      <c r="Y108"/>
      <c r="Z108" s="413"/>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25">
      <c r="D109" s="69"/>
      <c r="E109" s="69"/>
      <c r="F109" s="69"/>
      <c r="G109" s="69"/>
      <c r="H109" s="69"/>
      <c r="I109" s="69"/>
      <c r="J109" s="69"/>
      <c r="K109" s="69"/>
      <c r="L109" s="69"/>
      <c r="M109" s="69"/>
      <c r="N109" s="69"/>
      <c r="O109" s="69"/>
      <c r="P109" s="69"/>
      <c r="Q109" s="435"/>
      <c r="R109" s="69"/>
      <c r="S109" s="69"/>
      <c r="T109" s="69"/>
      <c r="U109" s="69"/>
      <c r="V109" s="69"/>
      <c r="W109" s="69"/>
      <c r="X109" s="69"/>
      <c r="Y109"/>
      <c r="Z109" s="413"/>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25">
      <c r="D110" s="69"/>
      <c r="E110" s="69"/>
      <c r="F110" s="69"/>
      <c r="G110" s="69"/>
      <c r="H110" s="69"/>
      <c r="I110" s="69"/>
      <c r="J110" s="69"/>
      <c r="K110" s="69"/>
      <c r="L110" s="69"/>
      <c r="M110" s="69"/>
      <c r="N110" s="69"/>
      <c r="O110" s="69"/>
      <c r="P110" s="69"/>
      <c r="Q110" s="435"/>
      <c r="R110" s="69"/>
      <c r="S110" s="69"/>
      <c r="T110" s="69"/>
      <c r="U110" s="69"/>
      <c r="V110" s="69"/>
      <c r="W110" s="69"/>
      <c r="X110" s="69"/>
      <c r="Y110"/>
      <c r="Z110" s="413"/>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25">
      <c r="D111" s="69"/>
      <c r="E111" s="69"/>
      <c r="F111" s="69"/>
      <c r="G111" s="69"/>
      <c r="H111" s="69"/>
      <c r="I111" s="69"/>
      <c r="J111" s="69"/>
      <c r="K111" s="69"/>
      <c r="L111" s="69"/>
      <c r="M111" s="69"/>
      <c r="N111" s="69"/>
      <c r="O111" s="69"/>
      <c r="P111" s="69"/>
      <c r="Q111" s="435"/>
      <c r="R111" s="69"/>
      <c r="S111" s="69"/>
      <c r="T111" s="69"/>
      <c r="U111" s="69"/>
      <c r="V111" s="69"/>
      <c r="W111" s="69"/>
      <c r="X111" s="69"/>
      <c r="Y111"/>
      <c r="Z111" s="413"/>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25">
      <c r="D112" s="69"/>
      <c r="E112" s="69"/>
      <c r="F112" s="69"/>
      <c r="G112" s="69"/>
      <c r="H112" s="69"/>
      <c r="I112" s="69"/>
      <c r="J112" s="69"/>
      <c r="K112" s="69"/>
      <c r="L112" s="69"/>
      <c r="M112" s="69"/>
      <c r="N112" s="69"/>
      <c r="O112" s="69"/>
      <c r="P112" s="69"/>
      <c r="Q112" s="435"/>
      <c r="R112" s="69"/>
      <c r="S112" s="69"/>
      <c r="T112" s="69"/>
      <c r="U112" s="69"/>
      <c r="V112" s="69"/>
      <c r="W112" s="69"/>
      <c r="X112" s="69"/>
      <c r="Y112"/>
      <c r="Z112" s="413"/>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25">
      <c r="D113" s="69"/>
      <c r="E113" s="69"/>
      <c r="F113" s="69"/>
      <c r="G113" s="69"/>
      <c r="H113" s="69"/>
      <c r="I113" s="69"/>
      <c r="J113" s="69"/>
      <c r="K113" s="69"/>
      <c r="L113" s="69"/>
      <c r="M113" s="69"/>
      <c r="N113" s="69"/>
      <c r="O113" s="69"/>
      <c r="P113" s="69"/>
      <c r="Q113" s="435"/>
      <c r="R113" s="69"/>
      <c r="S113" s="69"/>
      <c r="T113" s="69"/>
      <c r="U113" s="69"/>
      <c r="V113" s="69"/>
      <c r="W113" s="69"/>
      <c r="X113" s="69"/>
      <c r="Y113"/>
      <c r="Z113" s="413"/>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25">
      <c r="D114" s="69"/>
      <c r="E114" s="69"/>
      <c r="F114" s="69"/>
      <c r="G114" s="69"/>
      <c r="H114" s="69"/>
      <c r="I114" s="69"/>
      <c r="J114" s="69"/>
      <c r="K114" s="69"/>
      <c r="L114" s="69"/>
      <c r="M114" s="69"/>
      <c r="N114" s="69"/>
      <c r="O114" s="69"/>
      <c r="P114" s="69"/>
      <c r="Q114" s="435"/>
      <c r="R114" s="69"/>
      <c r="S114" s="69"/>
      <c r="T114" s="69"/>
      <c r="U114" s="69"/>
      <c r="V114" s="69"/>
      <c r="W114" s="69"/>
      <c r="X114" s="69"/>
      <c r="Y114"/>
      <c r="Z114" s="413"/>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25">
      <c r="D115" s="69"/>
      <c r="E115" s="69"/>
      <c r="F115" s="69"/>
      <c r="G115" s="69"/>
      <c r="H115" s="69"/>
      <c r="I115" s="69"/>
      <c r="J115" s="69"/>
      <c r="K115" s="69"/>
      <c r="L115" s="69"/>
      <c r="M115" s="69"/>
      <c r="N115" s="69"/>
      <c r="O115" s="69"/>
      <c r="P115" s="69"/>
      <c r="Q115" s="435"/>
      <c r="R115" s="69"/>
      <c r="S115" s="69"/>
      <c r="T115" s="69"/>
      <c r="U115" s="69"/>
      <c r="V115" s="69"/>
      <c r="W115" s="69"/>
      <c r="X115" s="69"/>
      <c r="Y115"/>
      <c r="Z115" s="413"/>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25">
      <c r="D116" s="69"/>
      <c r="E116" s="69"/>
      <c r="F116" s="69"/>
      <c r="G116" s="69"/>
      <c r="H116" s="69"/>
      <c r="I116" s="69"/>
      <c r="J116" s="69"/>
      <c r="K116" s="69"/>
      <c r="L116" s="69"/>
      <c r="M116" s="69"/>
      <c r="N116" s="69"/>
      <c r="O116" s="69"/>
      <c r="P116" s="69"/>
      <c r="Q116" s="435"/>
      <c r="R116" s="69"/>
      <c r="S116" s="69"/>
      <c r="T116" s="69"/>
      <c r="U116" s="69"/>
      <c r="V116" s="69"/>
      <c r="W116" s="69"/>
      <c r="X116" s="69"/>
      <c r="Y116"/>
      <c r="Z116" s="413"/>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25">
      <c r="D117" s="69"/>
      <c r="E117" s="69"/>
      <c r="F117" s="69"/>
      <c r="G117" s="69"/>
      <c r="H117" s="69"/>
      <c r="I117" s="69"/>
      <c r="J117" s="69"/>
      <c r="K117" s="69"/>
      <c r="L117" s="69"/>
      <c r="M117" s="69"/>
      <c r="N117" s="69"/>
      <c r="O117" s="69"/>
      <c r="P117" s="69"/>
      <c r="Q117" s="435"/>
      <c r="R117" s="69"/>
      <c r="S117" s="69"/>
      <c r="T117" s="69"/>
      <c r="U117" s="69"/>
      <c r="V117" s="69"/>
      <c r="W117" s="69"/>
      <c r="X117" s="69"/>
      <c r="Y117"/>
      <c r="Z117" s="413"/>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25">
      <c r="D118" s="69"/>
      <c r="E118" s="69"/>
      <c r="F118" s="69"/>
      <c r="G118" s="69"/>
      <c r="H118" s="69"/>
      <c r="I118" s="69"/>
      <c r="J118" s="69"/>
      <c r="K118" s="69"/>
      <c r="L118" s="69"/>
      <c r="M118" s="69"/>
      <c r="N118" s="69"/>
      <c r="O118" s="69"/>
      <c r="P118" s="69"/>
      <c r="Q118" s="435"/>
      <c r="R118" s="69"/>
      <c r="S118" s="69"/>
      <c r="T118" s="69"/>
      <c r="U118" s="69"/>
      <c r="V118" s="69"/>
      <c r="W118" s="69"/>
      <c r="X118" s="69"/>
      <c r="Y118"/>
      <c r="Z118" s="413"/>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25">
      <c r="D119" s="69"/>
      <c r="E119" s="69"/>
      <c r="F119" s="69"/>
      <c r="G119" s="69"/>
      <c r="H119" s="69"/>
      <c r="I119" s="69"/>
      <c r="J119" s="69"/>
      <c r="K119" s="69"/>
      <c r="L119" s="69"/>
      <c r="M119" s="69"/>
      <c r="N119" s="69"/>
      <c r="O119" s="69"/>
      <c r="P119" s="69"/>
      <c r="Q119" s="435"/>
      <c r="R119" s="69"/>
      <c r="S119" s="69"/>
      <c r="T119" s="69"/>
      <c r="U119" s="69"/>
      <c r="V119" s="69"/>
      <c r="W119" s="69"/>
      <c r="X119" s="69"/>
      <c r="Y119"/>
      <c r="Z119" s="413"/>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25">
      <c r="D120" s="69"/>
      <c r="E120" s="69"/>
      <c r="F120" s="69"/>
      <c r="G120" s="69"/>
      <c r="H120" s="69"/>
      <c r="I120" s="69"/>
      <c r="J120" s="69"/>
      <c r="K120" s="69"/>
      <c r="L120" s="69"/>
      <c r="M120" s="69"/>
      <c r="N120" s="69"/>
      <c r="O120" s="69"/>
      <c r="P120" s="69"/>
      <c r="Q120" s="435"/>
      <c r="R120" s="69"/>
      <c r="S120" s="69"/>
      <c r="T120" s="69"/>
      <c r="U120" s="69"/>
      <c r="V120" s="69"/>
      <c r="W120" s="69"/>
      <c r="X120" s="69"/>
      <c r="Y120"/>
      <c r="Z120" s="413"/>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25">
      <c r="D121" s="69"/>
      <c r="E121" s="69"/>
      <c r="F121" s="69"/>
      <c r="G121" s="69"/>
      <c r="H121" s="69"/>
      <c r="I121" s="69"/>
      <c r="J121" s="69"/>
      <c r="K121" s="69"/>
      <c r="L121" s="69"/>
      <c r="M121" s="69"/>
      <c r="N121" s="69"/>
      <c r="O121" s="69"/>
      <c r="P121" s="69"/>
      <c r="Q121" s="435"/>
      <c r="R121" s="69"/>
      <c r="S121" s="69"/>
      <c r="T121" s="69"/>
      <c r="U121" s="69"/>
      <c r="V121" s="69"/>
      <c r="W121" s="69"/>
      <c r="X121" s="69"/>
      <c r="Y121"/>
      <c r="Z121" s="413"/>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25">
      <c r="D122" s="69"/>
      <c r="E122" s="69"/>
      <c r="F122" s="69"/>
      <c r="G122" s="69"/>
      <c r="H122" s="69"/>
      <c r="I122" s="69"/>
      <c r="J122" s="69"/>
      <c r="K122" s="69"/>
      <c r="L122" s="69"/>
      <c r="M122" s="69"/>
      <c r="N122" s="69"/>
      <c r="O122" s="69"/>
      <c r="P122" s="69"/>
      <c r="Q122" s="435"/>
      <c r="R122" s="69"/>
      <c r="S122" s="69"/>
      <c r="T122" s="69"/>
      <c r="U122" s="69"/>
      <c r="V122" s="69"/>
      <c r="W122" s="69"/>
      <c r="X122" s="69"/>
      <c r="Y122"/>
      <c r="Z122" s="413"/>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25">
      <c r="D123" s="69"/>
      <c r="E123" s="69"/>
      <c r="F123" s="69"/>
      <c r="G123" s="69"/>
      <c r="H123" s="69"/>
      <c r="I123" s="69"/>
      <c r="J123" s="69"/>
      <c r="K123" s="69"/>
      <c r="L123" s="69"/>
      <c r="M123" s="69"/>
      <c r="N123" s="69"/>
      <c r="O123" s="69"/>
      <c r="P123" s="69"/>
      <c r="Q123" s="435"/>
      <c r="R123" s="69"/>
      <c r="S123" s="69"/>
      <c r="T123" s="69"/>
      <c r="U123" s="69"/>
      <c r="V123" s="69"/>
      <c r="W123" s="69"/>
      <c r="X123" s="69"/>
      <c r="Y123"/>
      <c r="Z123" s="413"/>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25">
      <c r="D124" s="69"/>
      <c r="E124" s="69"/>
      <c r="F124" s="69"/>
      <c r="G124" s="69"/>
      <c r="H124" s="69"/>
      <c r="I124" s="69"/>
      <c r="J124" s="69"/>
      <c r="K124" s="69"/>
      <c r="L124" s="69"/>
      <c r="M124" s="69"/>
      <c r="N124" s="69"/>
      <c r="O124" s="69"/>
      <c r="P124" s="69"/>
      <c r="Q124" s="435"/>
      <c r="R124" s="69"/>
      <c r="S124" s="69"/>
      <c r="T124" s="69"/>
      <c r="U124" s="69"/>
      <c r="V124" s="69"/>
      <c r="W124" s="69"/>
      <c r="X124" s="69"/>
      <c r="Y124"/>
      <c r="Z124" s="413"/>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25">
      <c r="D125" s="69"/>
      <c r="E125" s="69"/>
      <c r="F125" s="69"/>
      <c r="G125" s="69"/>
      <c r="H125" s="69"/>
      <c r="I125" s="69"/>
      <c r="J125" s="69"/>
      <c r="K125" s="69"/>
      <c r="L125" s="69"/>
      <c r="M125" s="69"/>
      <c r="N125" s="69"/>
      <c r="O125" s="69"/>
      <c r="P125" s="69"/>
      <c r="Q125" s="435"/>
      <c r="R125" s="69"/>
      <c r="S125" s="69"/>
      <c r="T125" s="69"/>
      <c r="U125" s="69"/>
      <c r="V125" s="69"/>
      <c r="W125" s="69"/>
      <c r="X125" s="69"/>
      <c r="Y125"/>
      <c r="Z125" s="413"/>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25">
      <c r="D126" s="69"/>
      <c r="E126" s="69"/>
      <c r="F126" s="69"/>
      <c r="G126" s="69"/>
      <c r="H126" s="69"/>
      <c r="I126" s="69"/>
      <c r="J126" s="69"/>
      <c r="K126" s="69"/>
      <c r="L126" s="69"/>
      <c r="M126" s="69"/>
      <c r="N126" s="69"/>
      <c r="O126" s="69"/>
      <c r="P126" s="69"/>
      <c r="Q126" s="435"/>
      <c r="R126" s="69"/>
      <c r="S126" s="69"/>
      <c r="T126" s="69"/>
      <c r="U126" s="69"/>
      <c r="V126" s="69"/>
      <c r="W126" s="69"/>
      <c r="X126" s="69"/>
      <c r="Y126"/>
      <c r="Z126" s="413"/>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25">
      <c r="D127" s="69"/>
      <c r="E127" s="69"/>
      <c r="F127" s="69"/>
      <c r="G127" s="69"/>
      <c r="H127" s="69"/>
      <c r="I127" s="69"/>
      <c r="J127" s="69"/>
      <c r="K127" s="69"/>
      <c r="L127" s="69"/>
      <c r="M127" s="69"/>
      <c r="N127" s="69"/>
      <c r="O127" s="69"/>
      <c r="P127" s="69"/>
      <c r="Q127" s="435"/>
      <c r="R127" s="69"/>
      <c r="S127" s="69"/>
      <c r="T127" s="69"/>
      <c r="U127" s="69"/>
      <c r="V127" s="69"/>
      <c r="W127" s="69"/>
      <c r="X127" s="69"/>
      <c r="Y127"/>
      <c r="Z127" s="413"/>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25">
      <c r="D128" s="69"/>
      <c r="E128" s="69"/>
      <c r="F128" s="69"/>
      <c r="G128" s="69"/>
      <c r="H128" s="69"/>
      <c r="I128" s="69"/>
      <c r="J128" s="69"/>
      <c r="K128" s="69"/>
      <c r="L128" s="69"/>
      <c r="M128" s="69"/>
      <c r="N128" s="69"/>
      <c r="O128" s="69"/>
      <c r="P128" s="69"/>
      <c r="Q128" s="435"/>
      <c r="R128" s="69"/>
      <c r="S128" s="69"/>
      <c r="T128" s="69"/>
      <c r="U128" s="69"/>
      <c r="V128" s="69"/>
      <c r="W128" s="69"/>
      <c r="X128" s="69"/>
      <c r="Y128"/>
      <c r="Z128" s="413"/>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25">
      <c r="D129" s="69"/>
      <c r="E129" s="69"/>
      <c r="F129" s="69"/>
      <c r="G129" s="69"/>
      <c r="H129" s="69"/>
      <c r="I129" s="69"/>
      <c r="J129" s="69"/>
      <c r="K129" s="69"/>
      <c r="L129" s="69"/>
      <c r="M129" s="69"/>
      <c r="N129" s="69"/>
      <c r="O129" s="69"/>
      <c r="P129" s="69"/>
      <c r="Q129" s="435"/>
      <c r="R129" s="69"/>
      <c r="S129" s="69"/>
      <c r="T129" s="69"/>
      <c r="U129" s="69"/>
      <c r="V129" s="69"/>
      <c r="W129" s="69"/>
      <c r="X129" s="69"/>
      <c r="Y129"/>
      <c r="Z129" s="413"/>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25">
      <c r="D130" s="69"/>
      <c r="E130" s="69"/>
      <c r="F130" s="69"/>
      <c r="G130" s="69"/>
      <c r="H130" s="69"/>
      <c r="I130" s="69"/>
      <c r="J130" s="69"/>
      <c r="K130" s="69"/>
      <c r="L130" s="69"/>
      <c r="M130" s="69"/>
      <c r="N130" s="69"/>
      <c r="O130" s="69"/>
      <c r="P130" s="69"/>
      <c r="Q130" s="435"/>
      <c r="R130" s="69"/>
      <c r="S130" s="69"/>
      <c r="T130" s="69"/>
      <c r="U130" s="69"/>
      <c r="V130" s="69"/>
      <c r="W130" s="69"/>
      <c r="X130" s="69"/>
      <c r="Y130"/>
      <c r="Z130" s="413"/>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25">
      <c r="D131" s="69"/>
      <c r="E131" s="69"/>
      <c r="F131" s="69"/>
      <c r="G131" s="69"/>
      <c r="H131" s="69"/>
      <c r="I131" s="69"/>
      <c r="J131" s="69"/>
      <c r="K131" s="69"/>
      <c r="L131" s="69"/>
      <c r="M131" s="69"/>
      <c r="N131" s="69"/>
      <c r="O131" s="69"/>
      <c r="P131" s="69"/>
      <c r="Q131" s="435"/>
      <c r="R131" s="69"/>
      <c r="S131" s="69"/>
      <c r="T131" s="69"/>
      <c r="U131" s="69"/>
      <c r="V131" s="69"/>
      <c r="W131" s="69"/>
      <c r="X131" s="69"/>
      <c r="Y131"/>
      <c r="Z131" s="413"/>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25">
      <c r="D132" s="69"/>
      <c r="E132" s="69"/>
      <c r="F132" s="69"/>
      <c r="G132" s="69"/>
      <c r="H132" s="69"/>
      <c r="I132" s="69"/>
      <c r="J132" s="69"/>
      <c r="K132" s="69"/>
      <c r="L132" s="69"/>
      <c r="M132" s="69"/>
      <c r="N132" s="69"/>
      <c r="O132" s="69"/>
      <c r="P132" s="69"/>
      <c r="Q132" s="435"/>
      <c r="R132" s="69"/>
      <c r="S132" s="69"/>
      <c r="T132" s="69"/>
      <c r="U132" s="69"/>
      <c r="V132" s="69"/>
      <c r="W132" s="69"/>
      <c r="X132" s="69"/>
      <c r="Y132"/>
      <c r="Z132" s="413"/>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25">
      <c r="D133" s="69"/>
      <c r="E133" s="69"/>
      <c r="F133" s="69"/>
      <c r="G133" s="69"/>
      <c r="H133" s="69"/>
      <c r="I133" s="69"/>
      <c r="J133" s="69"/>
      <c r="K133" s="69"/>
      <c r="L133" s="69"/>
      <c r="M133" s="69"/>
      <c r="N133" s="69"/>
      <c r="O133" s="69"/>
      <c r="P133" s="69"/>
      <c r="Q133" s="435"/>
      <c r="R133" s="69"/>
      <c r="S133" s="69"/>
      <c r="T133" s="69"/>
      <c r="U133" s="69"/>
      <c r="V133" s="69"/>
      <c r="W133" s="69"/>
      <c r="X133" s="69"/>
      <c r="Y133"/>
      <c r="Z133" s="413"/>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25">
      <c r="D134" s="69"/>
      <c r="E134" s="69"/>
      <c r="F134" s="69"/>
      <c r="G134" s="69"/>
      <c r="H134" s="69"/>
      <c r="I134" s="69"/>
      <c r="J134" s="69"/>
      <c r="K134" s="69"/>
      <c r="L134" s="69"/>
      <c r="M134" s="69"/>
      <c r="N134" s="69"/>
      <c r="O134" s="69"/>
      <c r="P134" s="69"/>
      <c r="Q134" s="435"/>
      <c r="R134" s="69"/>
      <c r="S134" s="69"/>
      <c r="T134" s="69"/>
      <c r="U134" s="69"/>
      <c r="V134" s="69"/>
      <c r="W134" s="69"/>
      <c r="X134" s="69"/>
      <c r="Y134"/>
      <c r="Z134" s="413"/>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25">
      <c r="D135" s="69"/>
      <c r="E135" s="69"/>
      <c r="F135" s="69"/>
      <c r="G135" s="69"/>
      <c r="H135" s="69"/>
      <c r="I135" s="69"/>
      <c r="J135" s="69"/>
      <c r="K135" s="69"/>
      <c r="L135" s="69"/>
      <c r="M135" s="69"/>
      <c r="N135" s="69"/>
      <c r="O135" s="69"/>
      <c r="P135" s="69"/>
      <c r="Q135" s="435"/>
      <c r="R135" s="69"/>
      <c r="S135" s="69"/>
      <c r="T135" s="69"/>
      <c r="U135" s="69"/>
      <c r="V135" s="69"/>
      <c r="W135" s="69"/>
      <c r="X135" s="69"/>
      <c r="Y135"/>
      <c r="Z135" s="413"/>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25">
      <c r="D136" s="69"/>
      <c r="E136" s="69"/>
      <c r="F136" s="69"/>
      <c r="G136" s="69"/>
      <c r="H136" s="69"/>
      <c r="I136" s="69"/>
      <c r="J136" s="69"/>
      <c r="K136" s="69"/>
      <c r="L136" s="69"/>
      <c r="M136" s="69"/>
      <c r="N136" s="69"/>
      <c r="O136" s="69"/>
      <c r="P136" s="69"/>
      <c r="Q136" s="435"/>
      <c r="R136" s="69"/>
      <c r="S136" s="69"/>
      <c r="T136" s="69"/>
      <c r="U136" s="69"/>
      <c r="V136" s="69"/>
      <c r="W136" s="69"/>
      <c r="X136" s="69"/>
      <c r="Y136"/>
      <c r="Z136" s="413"/>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25">
      <c r="D137" s="69"/>
      <c r="E137" s="69"/>
      <c r="F137" s="69"/>
      <c r="G137" s="69"/>
      <c r="H137" s="69"/>
      <c r="I137" s="69"/>
      <c r="J137" s="69"/>
      <c r="K137" s="69"/>
      <c r="L137" s="69"/>
      <c r="M137" s="69"/>
      <c r="N137" s="69"/>
      <c r="O137" s="69"/>
      <c r="P137" s="69"/>
      <c r="Q137" s="435"/>
      <c r="R137" s="69"/>
      <c r="S137" s="69"/>
      <c r="T137" s="69"/>
      <c r="U137" s="69"/>
      <c r="V137" s="69"/>
      <c r="W137" s="69"/>
      <c r="X137" s="69"/>
      <c r="Y137"/>
      <c r="Z137" s="413"/>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25">
      <c r="D138" s="69"/>
      <c r="E138" s="69"/>
      <c r="F138" s="69"/>
      <c r="G138" s="69"/>
      <c r="H138" s="69"/>
      <c r="I138" s="69"/>
      <c r="J138" s="69"/>
      <c r="K138" s="69"/>
      <c r="L138" s="69"/>
      <c r="M138" s="69"/>
      <c r="N138" s="69"/>
      <c r="O138" s="69"/>
      <c r="P138" s="69"/>
      <c r="Q138" s="435"/>
      <c r="R138" s="69"/>
      <c r="S138" s="69"/>
      <c r="T138" s="69"/>
      <c r="U138" s="69"/>
      <c r="V138" s="69"/>
      <c r="W138" s="69"/>
      <c r="X138" s="69"/>
      <c r="Y138"/>
      <c r="Z138" s="413"/>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25">
      <c r="D139" s="69"/>
      <c r="E139" s="69"/>
      <c r="F139" s="69"/>
      <c r="G139" s="69"/>
      <c r="H139" s="69"/>
      <c r="I139" s="69"/>
      <c r="J139" s="69"/>
      <c r="K139" s="69"/>
      <c r="L139" s="69"/>
      <c r="M139" s="69"/>
      <c r="N139" s="69"/>
      <c r="O139" s="69"/>
      <c r="P139" s="69"/>
      <c r="Q139" s="435"/>
      <c r="R139" s="69"/>
      <c r="S139" s="69"/>
      <c r="T139" s="69"/>
      <c r="U139" s="69"/>
      <c r="V139" s="69"/>
      <c r="W139" s="69"/>
      <c r="X139" s="69"/>
      <c r="Y139"/>
      <c r="Z139" s="413"/>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25">
      <c r="D140" s="69"/>
      <c r="E140" s="69"/>
      <c r="F140" s="69"/>
      <c r="G140" s="69"/>
      <c r="H140" s="69"/>
      <c r="I140" s="69"/>
      <c r="J140" s="69"/>
      <c r="K140" s="69"/>
      <c r="L140" s="69"/>
      <c r="M140" s="69"/>
      <c r="N140" s="69"/>
      <c r="O140" s="69"/>
      <c r="P140" s="69"/>
      <c r="Q140" s="435"/>
      <c r="R140" s="69"/>
      <c r="S140" s="69"/>
      <c r="T140" s="69"/>
      <c r="U140" s="69"/>
      <c r="V140" s="69"/>
      <c r="W140" s="69"/>
      <c r="X140" s="69"/>
      <c r="Y140"/>
      <c r="Z140" s="413"/>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25">
      <c r="D141" s="69"/>
      <c r="E141" s="69"/>
      <c r="F141" s="69"/>
      <c r="G141" s="69"/>
      <c r="H141" s="69"/>
      <c r="I141" s="69"/>
      <c r="J141" s="69"/>
      <c r="K141" s="69"/>
      <c r="L141" s="69"/>
      <c r="M141" s="69"/>
      <c r="N141" s="69"/>
      <c r="O141" s="69"/>
      <c r="P141" s="69"/>
      <c r="Q141" s="435"/>
      <c r="R141" s="69"/>
      <c r="S141" s="69"/>
      <c r="T141" s="69"/>
      <c r="U141" s="69"/>
      <c r="V141" s="69"/>
      <c r="W141" s="69"/>
      <c r="X141" s="69"/>
      <c r="Y141"/>
      <c r="Z141" s="413"/>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25">
      <c r="D142" s="69"/>
      <c r="E142" s="69"/>
      <c r="F142" s="69"/>
      <c r="G142" s="69"/>
      <c r="H142" s="69"/>
      <c r="I142" s="69"/>
      <c r="J142" s="69"/>
      <c r="K142" s="69"/>
      <c r="L142" s="69"/>
      <c r="M142" s="69"/>
      <c r="N142" s="69"/>
      <c r="O142" s="69"/>
      <c r="P142" s="69"/>
      <c r="Q142" s="435"/>
      <c r="R142" s="69"/>
      <c r="S142" s="69"/>
      <c r="T142" s="69"/>
      <c r="U142" s="69"/>
      <c r="V142" s="69"/>
      <c r="W142" s="69"/>
      <c r="X142" s="69"/>
      <c r="Y142"/>
      <c r="Z142" s="413"/>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25">
      <c r="D143" s="69"/>
      <c r="E143" s="69"/>
      <c r="F143" s="69"/>
      <c r="G143" s="69"/>
      <c r="H143" s="69"/>
      <c r="I143" s="69"/>
      <c r="J143" s="69"/>
      <c r="K143" s="69"/>
      <c r="L143" s="69"/>
      <c r="M143" s="69"/>
      <c r="N143" s="69"/>
      <c r="O143" s="69"/>
      <c r="P143" s="69"/>
      <c r="Q143" s="435"/>
      <c r="R143" s="69"/>
      <c r="S143" s="69"/>
      <c r="T143" s="69"/>
      <c r="U143" s="69"/>
      <c r="V143" s="69"/>
      <c r="W143" s="69"/>
      <c r="X143" s="69"/>
      <c r="Y143"/>
      <c r="Z143" s="413"/>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25">
      <c r="D144" s="69"/>
      <c r="E144" s="69"/>
      <c r="F144" s="69"/>
      <c r="G144" s="69"/>
      <c r="H144" s="69"/>
      <c r="I144" s="69"/>
      <c r="J144" s="69"/>
      <c r="K144" s="69"/>
      <c r="L144" s="69"/>
      <c r="M144" s="69"/>
      <c r="N144" s="69"/>
      <c r="O144" s="69"/>
      <c r="P144" s="69"/>
      <c r="Q144" s="435"/>
      <c r="R144" s="69"/>
      <c r="S144" s="69"/>
      <c r="T144" s="69"/>
      <c r="U144" s="69"/>
      <c r="V144" s="69"/>
      <c r="W144" s="69"/>
      <c r="X144" s="69"/>
      <c r="Y144"/>
      <c r="Z144" s="413"/>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25">
      <c r="D145" s="69"/>
      <c r="E145" s="69"/>
      <c r="F145" s="69"/>
      <c r="G145" s="69"/>
      <c r="H145" s="69"/>
      <c r="I145" s="69"/>
      <c r="J145" s="69"/>
      <c r="K145" s="69"/>
      <c r="L145" s="69"/>
      <c r="M145" s="69"/>
      <c r="N145" s="69"/>
      <c r="O145" s="69"/>
      <c r="P145" s="69"/>
      <c r="Q145" s="435"/>
      <c r="R145" s="69"/>
      <c r="S145" s="69"/>
      <c r="T145" s="69"/>
      <c r="U145" s="69"/>
      <c r="V145" s="69"/>
      <c r="W145" s="69"/>
      <c r="X145" s="69"/>
      <c r="Y145"/>
      <c r="Z145" s="413"/>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25">
      <c r="D146" s="69"/>
      <c r="E146" s="69"/>
      <c r="F146" s="69"/>
      <c r="G146" s="69"/>
      <c r="H146" s="69"/>
      <c r="I146" s="69"/>
      <c r="J146" s="69"/>
      <c r="K146" s="69"/>
      <c r="L146" s="69"/>
      <c r="M146" s="69"/>
      <c r="N146" s="69"/>
      <c r="O146" s="69"/>
      <c r="P146" s="69"/>
      <c r="Q146" s="435"/>
      <c r="R146" s="69"/>
      <c r="S146" s="69"/>
      <c r="T146" s="69"/>
      <c r="U146" s="69"/>
      <c r="V146" s="69"/>
      <c r="W146" s="69"/>
      <c r="X146" s="69"/>
      <c r="Y146"/>
      <c r="Z146" s="413"/>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25">
      <c r="D147" s="69"/>
      <c r="E147" s="69"/>
      <c r="F147" s="69"/>
      <c r="G147" s="69"/>
      <c r="H147" s="69"/>
      <c r="I147" s="69"/>
      <c r="J147" s="69"/>
      <c r="K147" s="69"/>
      <c r="L147" s="69"/>
      <c r="M147" s="69"/>
      <c r="N147" s="69"/>
      <c r="O147" s="69"/>
      <c r="P147" s="69"/>
      <c r="Q147" s="435"/>
      <c r="R147" s="69"/>
      <c r="S147" s="69"/>
      <c r="T147" s="69"/>
      <c r="U147" s="69"/>
      <c r="V147" s="69"/>
      <c r="W147" s="69"/>
      <c r="X147" s="69"/>
      <c r="Y147"/>
      <c r="Z147" s="413"/>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25">
      <c r="D148" s="69"/>
      <c r="E148" s="69"/>
      <c r="F148" s="69"/>
      <c r="G148" s="69"/>
      <c r="H148" s="69"/>
      <c r="I148" s="69"/>
      <c r="J148" s="69"/>
      <c r="K148" s="69"/>
      <c r="L148" s="69"/>
      <c r="M148" s="69"/>
      <c r="N148" s="69"/>
      <c r="O148" s="69"/>
      <c r="P148" s="69"/>
      <c r="Q148" s="435"/>
      <c r="R148" s="69"/>
      <c r="S148" s="69"/>
      <c r="T148" s="69"/>
      <c r="U148" s="69"/>
      <c r="V148" s="69"/>
      <c r="W148" s="69"/>
      <c r="X148" s="69"/>
      <c r="Y148"/>
      <c r="Z148" s="413"/>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25">
      <c r="D149" s="69"/>
      <c r="E149" s="69"/>
      <c r="F149" s="69"/>
      <c r="G149" s="69"/>
      <c r="H149" s="69"/>
      <c r="I149" s="69"/>
      <c r="J149" s="69"/>
      <c r="K149" s="69"/>
      <c r="L149" s="69"/>
      <c r="M149" s="69"/>
      <c r="N149" s="69"/>
      <c r="O149" s="69"/>
      <c r="P149" s="69"/>
      <c r="Q149" s="435"/>
      <c r="R149" s="69"/>
      <c r="S149" s="69"/>
      <c r="T149" s="69"/>
      <c r="U149" s="69"/>
      <c r="V149" s="69"/>
      <c r="W149" s="69"/>
      <c r="X149" s="69"/>
      <c r="Y149"/>
      <c r="Z149" s="413"/>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25">
      <c r="D150" s="69"/>
      <c r="E150" s="69"/>
      <c r="F150" s="69"/>
      <c r="G150" s="69"/>
      <c r="H150" s="69"/>
      <c r="I150" s="69"/>
      <c r="J150" s="69"/>
      <c r="K150" s="69"/>
      <c r="L150" s="69"/>
      <c r="M150" s="69"/>
      <c r="N150" s="69"/>
      <c r="O150" s="69"/>
      <c r="P150" s="69"/>
      <c r="Q150" s="435"/>
      <c r="R150" s="69"/>
      <c r="S150" s="69"/>
      <c r="T150" s="69"/>
      <c r="U150" s="69"/>
      <c r="V150" s="69"/>
      <c r="W150" s="69"/>
      <c r="X150" s="69"/>
      <c r="Y150"/>
      <c r="Z150" s="413"/>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25">
      <c r="D151" s="69"/>
      <c r="E151" s="69"/>
      <c r="F151" s="69"/>
      <c r="G151" s="69"/>
      <c r="H151" s="69"/>
      <c r="I151" s="69"/>
      <c r="J151" s="69"/>
      <c r="K151" s="69"/>
      <c r="L151" s="69"/>
      <c r="M151" s="69"/>
      <c r="N151" s="69"/>
      <c r="O151" s="69"/>
      <c r="P151" s="69"/>
      <c r="Q151" s="435"/>
      <c r="R151" s="69"/>
      <c r="S151" s="69"/>
      <c r="T151" s="69"/>
      <c r="U151" s="69"/>
      <c r="V151" s="69"/>
      <c r="W151" s="69"/>
      <c r="X151" s="69"/>
      <c r="Y151"/>
      <c r="Z151" s="413"/>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25">
      <c r="D152" s="69"/>
      <c r="E152" s="69"/>
      <c r="F152" s="69"/>
      <c r="G152" s="69"/>
      <c r="H152" s="69"/>
      <c r="I152" s="69"/>
      <c r="J152" s="69"/>
      <c r="K152" s="69"/>
      <c r="L152" s="69"/>
      <c r="M152" s="69"/>
      <c r="N152" s="69"/>
      <c r="O152" s="69"/>
      <c r="P152" s="69"/>
      <c r="Q152" s="435"/>
      <c r="R152" s="69"/>
      <c r="S152" s="69"/>
      <c r="T152" s="69"/>
      <c r="U152" s="69"/>
      <c r="V152" s="69"/>
      <c r="W152" s="69"/>
      <c r="X152" s="69"/>
      <c r="Y152"/>
      <c r="Z152" s="413"/>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25">
      <c r="D153" s="69"/>
      <c r="E153" s="69"/>
      <c r="F153" s="69"/>
      <c r="G153" s="69"/>
      <c r="H153" s="69"/>
      <c r="I153" s="69"/>
      <c r="J153" s="69"/>
      <c r="K153" s="69"/>
      <c r="L153" s="69"/>
      <c r="M153" s="69"/>
      <c r="N153" s="69"/>
      <c r="O153" s="69"/>
      <c r="P153" s="69"/>
      <c r="Q153" s="435"/>
      <c r="R153" s="69"/>
      <c r="S153" s="69"/>
      <c r="T153" s="69"/>
      <c r="U153" s="69"/>
      <c r="V153" s="69"/>
      <c r="W153" s="69"/>
      <c r="X153" s="69"/>
      <c r="Y153"/>
      <c r="Z153" s="413"/>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25">
      <c r="D154" s="69"/>
      <c r="E154" s="69"/>
      <c r="F154" s="69"/>
      <c r="G154" s="69"/>
      <c r="H154" s="69"/>
      <c r="I154" s="69"/>
      <c r="J154" s="69"/>
      <c r="K154" s="69"/>
      <c r="L154" s="69"/>
      <c r="M154" s="69"/>
      <c r="N154" s="69"/>
      <c r="O154" s="69"/>
      <c r="P154" s="69"/>
      <c r="Q154" s="435"/>
      <c r="R154" s="69"/>
      <c r="S154" s="69"/>
      <c r="T154" s="69"/>
      <c r="U154" s="69"/>
      <c r="V154" s="69"/>
      <c r="W154" s="69"/>
      <c r="X154" s="69"/>
      <c r="Y154"/>
      <c r="Z154" s="413"/>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25">
      <c r="D155" s="69"/>
      <c r="E155" s="69"/>
      <c r="F155" s="69"/>
      <c r="G155" s="69"/>
      <c r="H155" s="69"/>
      <c r="I155" s="69"/>
      <c r="J155" s="69"/>
      <c r="K155" s="69"/>
      <c r="L155" s="69"/>
      <c r="M155" s="69"/>
      <c r="N155" s="69"/>
      <c r="O155" s="69"/>
      <c r="P155" s="69"/>
      <c r="Q155" s="435"/>
      <c r="R155" s="69"/>
      <c r="S155" s="69"/>
      <c r="T155" s="69"/>
      <c r="U155" s="69"/>
      <c r="V155" s="69"/>
      <c r="W155" s="69"/>
      <c r="X155" s="69"/>
      <c r="Y155"/>
      <c r="Z155" s="413"/>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25">
      <c r="D156" s="69"/>
      <c r="E156" s="69"/>
      <c r="F156" s="69"/>
      <c r="G156" s="69"/>
      <c r="H156" s="69"/>
      <c r="I156" s="69"/>
      <c r="J156" s="69"/>
      <c r="K156" s="69"/>
      <c r="L156" s="69"/>
      <c r="M156" s="69"/>
      <c r="N156" s="69"/>
      <c r="O156" s="69"/>
      <c r="P156" s="69"/>
      <c r="Q156" s="435"/>
      <c r="R156" s="69"/>
      <c r="S156" s="69"/>
      <c r="T156" s="69"/>
      <c r="U156" s="69"/>
      <c r="V156" s="69"/>
      <c r="W156" s="69"/>
      <c r="X156" s="69"/>
      <c r="Y156"/>
      <c r="Z156" s="413"/>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25">
      <c r="D157" s="69"/>
      <c r="E157" s="69"/>
      <c r="F157" s="69"/>
      <c r="G157" s="69"/>
      <c r="H157" s="69"/>
      <c r="I157" s="69"/>
      <c r="J157" s="69"/>
      <c r="K157" s="69"/>
      <c r="L157" s="69"/>
      <c r="M157" s="69"/>
      <c r="N157" s="69"/>
      <c r="O157" s="69"/>
      <c r="P157" s="69"/>
      <c r="Q157" s="435"/>
      <c r="R157" s="69"/>
      <c r="S157" s="69"/>
      <c r="T157" s="69"/>
      <c r="U157" s="69"/>
      <c r="V157" s="69"/>
      <c r="W157" s="69"/>
      <c r="X157" s="69"/>
      <c r="Y157"/>
      <c r="Z157" s="413"/>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25">
      <c r="D158" s="69"/>
      <c r="E158" s="69"/>
      <c r="F158" s="69"/>
      <c r="G158" s="69"/>
      <c r="H158" s="69"/>
      <c r="I158" s="69"/>
      <c r="J158" s="69"/>
      <c r="K158" s="69"/>
      <c r="L158" s="69"/>
      <c r="M158" s="69"/>
      <c r="N158" s="69"/>
      <c r="O158" s="69"/>
      <c r="P158" s="69"/>
      <c r="Q158" s="435"/>
      <c r="R158" s="69"/>
      <c r="S158" s="69"/>
      <c r="T158" s="69"/>
      <c r="U158" s="69"/>
      <c r="V158" s="69"/>
      <c r="W158" s="69"/>
      <c r="X158" s="69"/>
      <c r="Y158"/>
      <c r="Z158" s="413"/>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25">
      <c r="D159" s="69"/>
      <c r="E159" s="69"/>
      <c r="F159" s="69"/>
      <c r="G159" s="69"/>
      <c r="H159" s="69"/>
      <c r="I159" s="69"/>
      <c r="J159" s="69"/>
      <c r="K159" s="69"/>
      <c r="L159" s="69"/>
      <c r="M159" s="69"/>
      <c r="N159" s="69"/>
      <c r="O159" s="69"/>
      <c r="P159" s="69"/>
      <c r="Q159" s="435"/>
      <c r="R159" s="69"/>
      <c r="S159" s="69"/>
      <c r="T159" s="69"/>
      <c r="U159" s="69"/>
      <c r="V159" s="69"/>
      <c r="W159" s="69"/>
      <c r="X159" s="69"/>
      <c r="Y159"/>
      <c r="Z159" s="413"/>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25">
      <c r="D160" s="69"/>
      <c r="E160" s="69"/>
      <c r="F160" s="69"/>
      <c r="G160" s="69"/>
      <c r="H160" s="69"/>
      <c r="I160" s="69"/>
      <c r="J160" s="69"/>
      <c r="K160" s="69"/>
      <c r="L160" s="69"/>
      <c r="M160" s="69"/>
      <c r="N160" s="69"/>
      <c r="O160" s="69"/>
      <c r="P160" s="69"/>
      <c r="Q160" s="435"/>
      <c r="R160" s="69"/>
      <c r="S160" s="69"/>
      <c r="T160" s="69"/>
      <c r="U160" s="69"/>
      <c r="V160" s="69"/>
      <c r="W160" s="69"/>
      <c r="X160" s="69"/>
      <c r="Y160" s="69"/>
      <c r="Z160" s="413"/>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25">
      <c r="D161" s="69"/>
      <c r="E161" s="69"/>
      <c r="F161" s="69"/>
      <c r="G161" s="69"/>
      <c r="H161" s="69"/>
      <c r="I161" s="69"/>
      <c r="J161" s="69"/>
      <c r="K161" s="69"/>
      <c r="L161" s="69"/>
      <c r="M161" s="69"/>
      <c r="N161" s="69"/>
      <c r="O161" s="69"/>
      <c r="P161" s="69"/>
      <c r="Q161" s="435"/>
      <c r="R161" s="69"/>
      <c r="S161" s="69"/>
      <c r="T161" s="69"/>
      <c r="U161" s="69"/>
      <c r="V161" s="69"/>
      <c r="W161" s="69"/>
      <c r="X161" s="69"/>
      <c r="Y161" s="69"/>
      <c r="Z161" s="413"/>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25">
      <c r="D162" s="69"/>
      <c r="E162" s="69"/>
      <c r="F162" s="69"/>
      <c r="G162" s="69"/>
      <c r="H162" s="69"/>
      <c r="I162" s="69"/>
      <c r="J162" s="69"/>
      <c r="K162" s="69"/>
      <c r="L162" s="69"/>
      <c r="M162" s="69"/>
      <c r="N162" s="69"/>
      <c r="O162" s="69"/>
      <c r="P162" s="69"/>
      <c r="Q162" s="435"/>
      <c r="R162" s="69"/>
      <c r="S162" s="69"/>
      <c r="T162" s="69"/>
      <c r="U162" s="69"/>
      <c r="V162" s="69"/>
      <c r="W162" s="69"/>
      <c r="X162" s="69"/>
      <c r="Y162" s="69"/>
      <c r="Z162" s="413"/>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25">
      <c r="D163" s="69"/>
      <c r="E163" s="69"/>
      <c r="F163" s="69"/>
      <c r="G163" s="69"/>
      <c r="H163" s="69"/>
      <c r="I163" s="69"/>
      <c r="J163" s="69"/>
      <c r="K163" s="69"/>
      <c r="L163" s="69"/>
      <c r="M163" s="69"/>
      <c r="N163" s="69"/>
      <c r="O163" s="69"/>
      <c r="P163" s="69"/>
      <c r="Q163" s="435"/>
      <c r="R163" s="69"/>
      <c r="S163" s="69"/>
      <c r="T163" s="69"/>
      <c r="U163" s="69"/>
      <c r="V163" s="69"/>
      <c r="W163" s="69"/>
      <c r="X163" s="69"/>
      <c r="Y163" s="69"/>
      <c r="Z163" s="413"/>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25">
      <c r="D164" s="69"/>
      <c r="E164" s="69"/>
      <c r="F164" s="69"/>
      <c r="G164" s="69"/>
      <c r="H164" s="69"/>
      <c r="I164" s="69"/>
      <c r="J164" s="69"/>
      <c r="K164" s="69"/>
      <c r="L164" s="69"/>
      <c r="M164" s="69"/>
      <c r="N164" s="69"/>
      <c r="O164" s="69"/>
      <c r="P164" s="69"/>
      <c r="Q164" s="435"/>
      <c r="R164" s="69"/>
      <c r="S164" s="69"/>
      <c r="T164" s="69"/>
      <c r="U164" s="69"/>
      <c r="V164" s="69"/>
      <c r="W164" s="69"/>
      <c r="X164" s="69"/>
      <c r="Y164" s="69"/>
      <c r="Z164" s="413"/>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25">
      <c r="D165" s="69"/>
      <c r="E165" s="69"/>
      <c r="F165" s="69"/>
      <c r="G165" s="69"/>
      <c r="H165" s="69"/>
      <c r="I165" s="69"/>
      <c r="J165" s="69"/>
      <c r="K165" s="69"/>
      <c r="L165" s="69"/>
      <c r="M165" s="69"/>
      <c r="N165" s="69"/>
      <c r="O165" s="69"/>
      <c r="P165" s="69"/>
      <c r="Q165" s="435"/>
      <c r="R165" s="69"/>
      <c r="S165" s="69"/>
      <c r="T165" s="69"/>
      <c r="U165" s="69"/>
      <c r="V165" s="69"/>
      <c r="W165" s="69"/>
      <c r="X165" s="69"/>
      <c r="Y165" s="69"/>
      <c r="Z165" s="413"/>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25">
      <c r="D166" s="69"/>
      <c r="E166" s="69"/>
      <c r="F166" s="69"/>
      <c r="G166" s="69"/>
      <c r="H166" s="69"/>
      <c r="I166" s="69"/>
      <c r="J166" s="69"/>
      <c r="K166" s="69"/>
      <c r="L166" s="69"/>
      <c r="M166" s="69"/>
      <c r="N166" s="69"/>
      <c r="O166" s="69"/>
      <c r="P166" s="69"/>
      <c r="Q166" s="435"/>
      <c r="R166" s="69"/>
      <c r="S166" s="69"/>
      <c r="T166" s="69"/>
      <c r="U166" s="69"/>
      <c r="V166" s="69"/>
      <c r="W166" s="69"/>
      <c r="X166" s="69"/>
      <c r="Y166" s="69"/>
      <c r="Z166" s="413"/>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25">
      <c r="D167" s="69"/>
      <c r="E167" s="69"/>
      <c r="F167" s="69"/>
      <c r="G167" s="69"/>
      <c r="H167" s="69"/>
      <c r="I167" s="69"/>
      <c r="J167" s="69"/>
      <c r="K167" s="69"/>
      <c r="L167" s="69"/>
      <c r="M167" s="69"/>
      <c r="N167" s="69"/>
      <c r="O167" s="69"/>
      <c r="P167" s="69"/>
      <c r="Q167" s="435"/>
      <c r="R167" s="69"/>
      <c r="S167" s="69"/>
      <c r="T167" s="69"/>
      <c r="U167" s="69"/>
      <c r="V167" s="69"/>
      <c r="W167" s="69"/>
      <c r="X167" s="69"/>
      <c r="Y167" s="69"/>
      <c r="Z167" s="413"/>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25">
      <c r="D168" s="69"/>
      <c r="E168" s="69"/>
      <c r="F168" s="69"/>
      <c r="G168" s="69"/>
      <c r="H168" s="69"/>
      <c r="I168" s="69"/>
      <c r="J168" s="69"/>
      <c r="K168" s="69"/>
      <c r="L168" s="69"/>
      <c r="M168" s="69"/>
      <c r="N168" s="69"/>
      <c r="O168" s="69"/>
      <c r="P168" s="69"/>
      <c r="Q168" s="435"/>
      <c r="R168" s="69"/>
      <c r="S168" s="69"/>
      <c r="T168" s="69"/>
      <c r="U168" s="69"/>
      <c r="V168" s="69"/>
      <c r="W168" s="69"/>
      <c r="X168" s="69"/>
      <c r="Y168" s="69"/>
      <c r="Z168" s="413"/>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25">
      <c r="D169" s="69"/>
      <c r="E169" s="69"/>
      <c r="F169" s="69"/>
      <c r="G169" s="69"/>
      <c r="H169" s="69"/>
      <c r="I169" s="69"/>
      <c r="J169" s="69"/>
      <c r="K169" s="69"/>
      <c r="L169" s="69"/>
      <c r="M169" s="69"/>
      <c r="N169" s="69"/>
      <c r="O169" s="69"/>
      <c r="P169" s="69"/>
      <c r="Q169" s="435"/>
      <c r="R169" s="69"/>
      <c r="S169" s="69"/>
      <c r="T169" s="69"/>
      <c r="U169" s="69"/>
      <c r="V169" s="69"/>
      <c r="W169" s="69"/>
      <c r="X169" s="69"/>
      <c r="Y169" s="69"/>
      <c r="Z169" s="413"/>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25">
      <c r="D170" s="69"/>
      <c r="E170" s="69"/>
      <c r="F170" s="69"/>
      <c r="G170" s="69"/>
      <c r="H170" s="69"/>
      <c r="I170" s="69"/>
      <c r="J170" s="69"/>
      <c r="K170" s="69"/>
      <c r="L170" s="69"/>
      <c r="M170" s="69"/>
      <c r="N170" s="69"/>
      <c r="O170" s="69"/>
      <c r="P170" s="69"/>
      <c r="Q170" s="435"/>
      <c r="R170" s="69"/>
      <c r="S170" s="69"/>
      <c r="T170" s="69"/>
      <c r="U170" s="69"/>
      <c r="V170" s="69"/>
      <c r="W170" s="69"/>
      <c r="X170" s="69"/>
      <c r="Y170" s="69"/>
      <c r="Z170" s="413"/>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25">
      <c r="D171" s="69"/>
      <c r="E171" s="69"/>
      <c r="F171" s="69"/>
      <c r="G171" s="69"/>
      <c r="H171" s="69"/>
      <c r="I171" s="69"/>
      <c r="J171" s="69"/>
      <c r="K171" s="69"/>
      <c r="L171" s="69"/>
      <c r="M171" s="69"/>
      <c r="N171" s="69"/>
      <c r="O171" s="69"/>
      <c r="P171" s="69"/>
      <c r="Q171" s="435"/>
      <c r="R171" s="69"/>
      <c r="S171" s="69"/>
      <c r="T171" s="69"/>
      <c r="U171" s="69"/>
      <c r="V171" s="69"/>
      <c r="W171" s="69"/>
      <c r="X171" s="69"/>
      <c r="Y171" s="69"/>
      <c r="Z171" s="413"/>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25">
      <c r="D172" s="69"/>
      <c r="E172" s="69"/>
      <c r="F172" s="69"/>
      <c r="G172" s="69"/>
      <c r="H172" s="69"/>
      <c r="I172" s="69"/>
      <c r="J172" s="69"/>
      <c r="K172" s="69"/>
      <c r="L172" s="69"/>
      <c r="M172" s="69"/>
      <c r="N172" s="69"/>
      <c r="O172" s="69"/>
      <c r="P172" s="69"/>
      <c r="Q172" s="435"/>
      <c r="R172" s="69"/>
      <c r="S172" s="69"/>
      <c r="T172" s="69"/>
      <c r="U172" s="69"/>
      <c r="V172" s="69"/>
      <c r="W172" s="69"/>
      <c r="X172" s="69"/>
      <c r="Y172" s="69"/>
      <c r="Z172" s="413"/>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25">
      <c r="D173" s="69"/>
      <c r="E173" s="69"/>
      <c r="F173" s="69"/>
      <c r="G173" s="69"/>
      <c r="H173" s="69"/>
      <c r="I173" s="69"/>
      <c r="J173" s="69"/>
      <c r="K173" s="69"/>
      <c r="L173" s="69"/>
      <c r="M173" s="69"/>
      <c r="N173" s="69"/>
      <c r="O173" s="69"/>
      <c r="P173" s="69"/>
      <c r="Q173" s="435"/>
      <c r="R173" s="69"/>
      <c r="S173" s="69"/>
      <c r="T173" s="69"/>
      <c r="U173" s="69"/>
      <c r="V173" s="69"/>
      <c r="W173" s="69"/>
      <c r="X173" s="69"/>
      <c r="Y173" s="69"/>
      <c r="Z173" s="413"/>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25">
      <c r="D174" s="69"/>
      <c r="E174" s="69"/>
      <c r="F174" s="69"/>
      <c r="G174" s="69"/>
      <c r="H174" s="69"/>
      <c r="I174" s="69"/>
      <c r="J174" s="69"/>
      <c r="K174" s="69"/>
      <c r="L174" s="69"/>
      <c r="M174" s="69"/>
      <c r="N174" s="69"/>
      <c r="O174" s="69"/>
      <c r="P174" s="69"/>
      <c r="Q174" s="435"/>
      <c r="R174" s="69"/>
      <c r="S174" s="69"/>
      <c r="T174" s="69"/>
      <c r="U174" s="69"/>
      <c r="V174" s="69"/>
      <c r="W174" s="69"/>
      <c r="X174" s="69"/>
      <c r="Y174" s="69"/>
      <c r="Z174" s="413"/>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25">
      <c r="D175" s="69"/>
      <c r="E175" s="69"/>
      <c r="F175" s="69"/>
      <c r="G175" s="69"/>
      <c r="H175" s="69"/>
      <c r="I175" s="69"/>
      <c r="J175" s="69"/>
      <c r="K175" s="69"/>
      <c r="L175" s="69"/>
      <c r="M175" s="69"/>
      <c r="N175" s="69"/>
      <c r="O175" s="69"/>
      <c r="P175" s="69"/>
      <c r="Q175" s="435"/>
      <c r="R175" s="69"/>
      <c r="S175" s="69"/>
      <c r="T175" s="69"/>
      <c r="U175" s="69"/>
      <c r="V175" s="69"/>
      <c r="W175" s="69"/>
      <c r="X175" s="69"/>
      <c r="Y175" s="69"/>
      <c r="Z175" s="413"/>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25">
      <c r="D176" s="69"/>
      <c r="E176" s="69"/>
      <c r="F176" s="69"/>
      <c r="G176" s="69"/>
      <c r="H176" s="69"/>
      <c r="I176" s="69"/>
      <c r="J176" s="69"/>
      <c r="K176" s="69"/>
      <c r="L176" s="69"/>
      <c r="M176" s="69"/>
      <c r="N176" s="69"/>
      <c r="O176" s="69"/>
      <c r="P176" s="69"/>
      <c r="Q176" s="435"/>
      <c r="R176" s="69"/>
      <c r="S176" s="69"/>
      <c r="T176" s="69"/>
      <c r="U176" s="69"/>
      <c r="V176" s="69"/>
      <c r="W176" s="69"/>
      <c r="X176" s="69"/>
      <c r="Y176" s="69"/>
      <c r="Z176" s="413"/>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25">
      <c r="D177" s="69"/>
      <c r="E177" s="69"/>
      <c r="F177" s="69"/>
      <c r="G177" s="69"/>
      <c r="H177" s="69"/>
      <c r="I177" s="69"/>
      <c r="J177" s="69"/>
      <c r="K177" s="69"/>
      <c r="L177" s="69"/>
      <c r="M177" s="69"/>
      <c r="N177" s="69"/>
      <c r="O177" s="69"/>
      <c r="P177" s="69"/>
      <c r="Q177" s="435"/>
      <c r="R177" s="69"/>
      <c r="S177" s="69"/>
      <c r="T177" s="69"/>
      <c r="U177" s="69"/>
      <c r="V177" s="69"/>
      <c r="W177" s="69"/>
      <c r="X177" s="69"/>
      <c r="Y177" s="69"/>
      <c r="Z177" s="413"/>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25">
      <c r="D178" s="69"/>
      <c r="E178" s="69"/>
      <c r="F178" s="69"/>
      <c r="G178" s="69"/>
      <c r="H178" s="69"/>
      <c r="I178" s="69"/>
      <c r="J178" s="69"/>
      <c r="K178" s="69"/>
      <c r="L178" s="69"/>
      <c r="M178" s="69"/>
      <c r="N178" s="69"/>
      <c r="O178" s="69"/>
      <c r="P178" s="69"/>
      <c r="Q178" s="435"/>
      <c r="R178" s="69"/>
      <c r="S178" s="69"/>
      <c r="T178" s="69"/>
      <c r="U178" s="69"/>
      <c r="V178" s="69"/>
      <c r="W178" s="69"/>
      <c r="X178" s="69"/>
      <c r="Y178" s="69"/>
      <c r="Z178" s="413"/>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25">
      <c r="D179" s="69"/>
      <c r="E179" s="69"/>
      <c r="F179" s="69"/>
      <c r="G179" s="69"/>
      <c r="H179" s="69"/>
      <c r="I179" s="69"/>
      <c r="J179" s="69"/>
      <c r="K179" s="69"/>
      <c r="L179" s="69"/>
      <c r="M179" s="69"/>
      <c r="N179" s="69"/>
      <c r="O179" s="69"/>
      <c r="P179" s="69"/>
      <c r="Q179" s="435"/>
      <c r="R179" s="69"/>
      <c r="S179" s="69"/>
      <c r="T179" s="69"/>
      <c r="U179" s="69"/>
      <c r="V179" s="69"/>
      <c r="W179" s="69"/>
      <c r="X179" s="69"/>
      <c r="Y179" s="69"/>
      <c r="Z179" s="413"/>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25">
      <c r="D180" s="69"/>
      <c r="E180" s="69"/>
      <c r="F180" s="69"/>
      <c r="G180" s="69"/>
      <c r="H180" s="69"/>
      <c r="I180" s="69"/>
      <c r="J180" s="69"/>
      <c r="K180" s="69"/>
      <c r="L180" s="69"/>
      <c r="M180" s="69"/>
      <c r="N180" s="69"/>
      <c r="O180" s="69"/>
      <c r="P180" s="69"/>
      <c r="Q180" s="435"/>
      <c r="R180" s="69"/>
      <c r="S180" s="69"/>
      <c r="T180" s="69"/>
      <c r="U180" s="69"/>
      <c r="V180" s="69"/>
      <c r="W180" s="69"/>
      <c r="X180" s="69"/>
      <c r="Y180" s="69"/>
      <c r="Z180" s="413"/>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25">
      <c r="D181" s="69"/>
      <c r="E181" s="69"/>
      <c r="F181" s="69"/>
      <c r="G181" s="69"/>
      <c r="H181" s="69"/>
      <c r="I181" s="69"/>
      <c r="J181" s="69"/>
      <c r="K181" s="69"/>
      <c r="L181" s="69"/>
      <c r="M181" s="69"/>
      <c r="N181" s="69"/>
      <c r="O181" s="69"/>
      <c r="P181" s="69"/>
      <c r="Q181" s="435"/>
      <c r="R181" s="69"/>
      <c r="S181" s="69"/>
      <c r="T181" s="69"/>
      <c r="U181" s="69"/>
      <c r="V181" s="69"/>
      <c r="W181" s="69"/>
      <c r="X181" s="69"/>
      <c r="Y181" s="69"/>
      <c r="Z181" s="413"/>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25">
      <c r="D182" s="69"/>
      <c r="E182" s="69"/>
      <c r="F182" s="69"/>
      <c r="G182" s="69"/>
      <c r="H182" s="69"/>
      <c r="I182" s="69"/>
      <c r="J182" s="69"/>
      <c r="K182" s="69"/>
      <c r="L182" s="69"/>
      <c r="M182" s="69"/>
      <c r="N182" s="69"/>
      <c r="O182" s="69"/>
      <c r="P182" s="69"/>
      <c r="Q182" s="435"/>
      <c r="R182" s="69"/>
      <c r="S182" s="69"/>
      <c r="T182" s="69"/>
      <c r="U182" s="69"/>
      <c r="V182" s="69"/>
      <c r="W182" s="69"/>
      <c r="X182" s="69"/>
      <c r="Y182" s="69"/>
      <c r="Z182" s="413"/>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25">
      <c r="D183" s="69"/>
      <c r="E183" s="69"/>
      <c r="F183" s="69"/>
      <c r="G183" s="69"/>
      <c r="H183" s="69"/>
      <c r="I183" s="69"/>
      <c r="J183" s="69"/>
      <c r="K183" s="69"/>
      <c r="L183" s="69"/>
      <c r="M183" s="69"/>
      <c r="N183" s="69"/>
      <c r="O183" s="69"/>
      <c r="P183" s="69"/>
      <c r="Q183" s="435"/>
      <c r="R183" s="69"/>
      <c r="S183" s="69"/>
      <c r="T183" s="69"/>
      <c r="U183" s="69"/>
      <c r="V183" s="69"/>
      <c r="W183" s="69"/>
      <c r="X183" s="69"/>
      <c r="Y183" s="69"/>
      <c r="Z183" s="413"/>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25">
      <c r="D184" s="69"/>
      <c r="E184" s="69"/>
      <c r="F184" s="69"/>
      <c r="G184" s="69"/>
      <c r="H184" s="69"/>
      <c r="I184" s="69"/>
      <c r="J184" s="69"/>
      <c r="K184" s="69"/>
      <c r="L184" s="69"/>
      <c r="M184" s="69"/>
      <c r="N184" s="69"/>
      <c r="O184" s="69"/>
      <c r="P184" s="69"/>
      <c r="Q184" s="435"/>
      <c r="R184" s="69"/>
      <c r="S184" s="69"/>
      <c r="T184" s="69"/>
      <c r="U184" s="69"/>
      <c r="V184" s="69"/>
      <c r="W184" s="69"/>
      <c r="X184" s="69"/>
      <c r="Y184" s="69"/>
      <c r="Z184" s="413"/>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25">
      <c r="D185" s="69"/>
      <c r="E185" s="69"/>
      <c r="F185" s="69"/>
      <c r="G185" s="69"/>
      <c r="H185" s="69"/>
      <c r="I185" s="69"/>
      <c r="J185" s="69"/>
      <c r="K185" s="69"/>
      <c r="L185" s="69"/>
      <c r="M185" s="69"/>
      <c r="N185" s="69"/>
      <c r="O185" s="69"/>
      <c r="P185" s="69"/>
      <c r="Q185" s="435"/>
      <c r="R185" s="69"/>
      <c r="S185" s="69"/>
      <c r="T185" s="69"/>
      <c r="U185" s="69"/>
      <c r="V185" s="69"/>
      <c r="W185" s="69"/>
      <c r="X185" s="69"/>
      <c r="Y185" s="69"/>
      <c r="Z185" s="413"/>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25">
      <c r="D186" s="69"/>
      <c r="E186" s="69"/>
      <c r="F186" s="69"/>
      <c r="G186" s="69"/>
      <c r="H186" s="69"/>
      <c r="I186" s="69"/>
      <c r="J186" s="69"/>
      <c r="K186" s="69"/>
      <c r="L186" s="69"/>
      <c r="M186" s="69"/>
      <c r="N186" s="69"/>
      <c r="O186" s="69"/>
      <c r="P186" s="69"/>
      <c r="Q186" s="435"/>
      <c r="R186" s="69"/>
      <c r="S186" s="69"/>
      <c r="T186" s="69"/>
      <c r="U186" s="69"/>
      <c r="V186" s="69"/>
      <c r="W186" s="69"/>
      <c r="X186" s="69"/>
      <c r="Y186" s="69"/>
      <c r="Z186" s="413"/>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25">
      <c r="D187" s="69"/>
      <c r="E187" s="69"/>
      <c r="F187" s="69"/>
      <c r="G187" s="69"/>
      <c r="H187" s="69"/>
      <c r="I187" s="69"/>
      <c r="J187" s="69"/>
      <c r="K187" s="69"/>
      <c r="L187" s="69"/>
      <c r="M187" s="69"/>
      <c r="N187" s="69"/>
      <c r="O187" s="69"/>
      <c r="P187" s="69"/>
      <c r="Q187" s="435"/>
      <c r="R187" s="69"/>
      <c r="S187" s="69"/>
      <c r="T187" s="69"/>
      <c r="U187" s="69"/>
      <c r="V187" s="69"/>
      <c r="W187" s="69"/>
      <c r="X187" s="69"/>
      <c r="Y187" s="69"/>
      <c r="Z187" s="413"/>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25">
      <c r="D188" s="69"/>
      <c r="E188" s="69"/>
      <c r="F188" s="69"/>
      <c r="G188" s="69"/>
      <c r="H188" s="69"/>
      <c r="I188" s="69"/>
      <c r="J188" s="69"/>
      <c r="K188" s="69"/>
      <c r="L188" s="69"/>
      <c r="M188" s="69"/>
      <c r="N188" s="69"/>
      <c r="O188" s="69"/>
      <c r="P188" s="69"/>
      <c r="Q188" s="435"/>
      <c r="R188" s="69"/>
      <c r="S188" s="69"/>
      <c r="T188" s="69"/>
      <c r="U188" s="69"/>
      <c r="V188" s="69"/>
      <c r="W188" s="69"/>
      <c r="X188" s="69"/>
      <c r="Y188" s="69"/>
      <c r="Z188" s="413"/>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25">
      <c r="D189" s="69"/>
      <c r="E189" s="69"/>
      <c r="F189" s="69"/>
      <c r="G189" s="69"/>
      <c r="H189" s="69"/>
      <c r="I189" s="69"/>
      <c r="J189" s="69"/>
      <c r="K189" s="69"/>
      <c r="L189" s="69"/>
      <c r="M189" s="69"/>
      <c r="N189" s="69"/>
      <c r="O189" s="69"/>
      <c r="P189" s="69"/>
      <c r="Q189" s="435"/>
      <c r="R189" s="69"/>
      <c r="S189" s="69"/>
      <c r="T189" s="69"/>
      <c r="U189" s="69"/>
      <c r="V189" s="69"/>
      <c r="W189" s="69"/>
      <c r="X189" s="69"/>
      <c r="Y189" s="69"/>
      <c r="Z189" s="413"/>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25">
      <c r="D190" s="69"/>
      <c r="E190" s="69"/>
      <c r="F190" s="69"/>
      <c r="G190" s="69"/>
      <c r="H190" s="69"/>
      <c r="I190" s="69"/>
      <c r="J190" s="69"/>
      <c r="K190" s="69"/>
      <c r="L190" s="69"/>
      <c r="M190" s="69"/>
      <c r="N190" s="69"/>
      <c r="O190" s="69"/>
      <c r="P190" s="69"/>
      <c r="Q190" s="435"/>
      <c r="R190" s="69"/>
      <c r="S190" s="69"/>
      <c r="T190" s="69"/>
      <c r="U190" s="69"/>
      <c r="V190" s="69"/>
      <c r="W190" s="69"/>
      <c r="X190" s="69"/>
      <c r="Y190" s="69"/>
      <c r="Z190" s="413"/>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25">
      <c r="D191" s="69"/>
      <c r="E191" s="69"/>
      <c r="F191" s="69"/>
      <c r="G191" s="69"/>
      <c r="H191" s="69"/>
      <c r="I191" s="69"/>
      <c r="J191" s="69"/>
      <c r="K191" s="69"/>
      <c r="L191" s="69"/>
      <c r="M191" s="69"/>
      <c r="N191" s="69"/>
      <c r="O191" s="69"/>
      <c r="P191" s="69"/>
      <c r="Q191" s="435"/>
      <c r="R191" s="69"/>
      <c r="S191" s="69"/>
      <c r="T191" s="69"/>
      <c r="U191" s="69"/>
      <c r="V191" s="69"/>
      <c r="W191" s="69"/>
      <c r="X191" s="69"/>
      <c r="Y191" s="69"/>
      <c r="Z191" s="413"/>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25">
      <c r="D192" s="69"/>
      <c r="E192" s="69"/>
      <c r="F192" s="69"/>
      <c r="G192" s="69"/>
      <c r="H192" s="69"/>
      <c r="I192" s="69"/>
      <c r="J192" s="69"/>
      <c r="K192" s="69"/>
      <c r="L192" s="69"/>
      <c r="M192" s="69"/>
      <c r="N192" s="69"/>
      <c r="O192" s="69"/>
      <c r="P192" s="69"/>
      <c r="Q192" s="435"/>
      <c r="R192" s="69"/>
      <c r="S192" s="69"/>
      <c r="T192" s="69"/>
      <c r="U192" s="69"/>
      <c r="V192" s="69"/>
      <c r="W192" s="69"/>
      <c r="X192" s="69"/>
      <c r="Y192" s="69"/>
      <c r="Z192" s="413"/>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25">
      <c r="D193" s="69"/>
      <c r="E193" s="69"/>
      <c r="F193" s="69"/>
      <c r="G193" s="69"/>
      <c r="H193" s="69"/>
      <c r="I193" s="69"/>
      <c r="J193" s="69"/>
      <c r="K193" s="69"/>
      <c r="L193" s="69"/>
      <c r="M193" s="69"/>
      <c r="N193" s="69"/>
      <c r="O193" s="69"/>
      <c r="P193" s="69"/>
      <c r="Q193" s="435"/>
      <c r="R193" s="69"/>
      <c r="S193" s="69"/>
      <c r="T193" s="69"/>
      <c r="U193" s="69"/>
      <c r="V193" s="69"/>
      <c r="W193" s="69"/>
      <c r="X193" s="69"/>
      <c r="Y193" s="69"/>
      <c r="Z193" s="413"/>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25">
      <c r="D194" s="69"/>
      <c r="E194" s="69"/>
      <c r="F194" s="69"/>
      <c r="G194" s="69"/>
      <c r="H194" s="69"/>
      <c r="I194" s="69"/>
      <c r="J194" s="69"/>
      <c r="K194" s="69"/>
      <c r="L194" s="69"/>
      <c r="M194" s="69"/>
      <c r="N194" s="69"/>
      <c r="O194" s="69"/>
      <c r="P194" s="69"/>
      <c r="Q194" s="435"/>
      <c r="R194" s="69"/>
      <c r="S194" s="69"/>
      <c r="T194" s="69"/>
      <c r="U194" s="69"/>
      <c r="V194" s="69"/>
      <c r="W194" s="69"/>
      <c r="X194" s="69"/>
      <c r="Y194" s="69"/>
      <c r="Z194" s="413"/>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25">
      <c r="D195" s="69"/>
      <c r="E195" s="69"/>
      <c r="F195" s="69"/>
      <c r="G195" s="69"/>
      <c r="H195" s="69"/>
      <c r="I195" s="69"/>
      <c r="J195" s="69"/>
      <c r="K195" s="69"/>
      <c r="L195" s="69"/>
      <c r="M195" s="69"/>
      <c r="N195" s="69"/>
      <c r="O195" s="69"/>
      <c r="P195" s="69"/>
      <c r="Q195" s="435"/>
      <c r="R195" s="69"/>
      <c r="S195" s="69"/>
      <c r="T195" s="69"/>
      <c r="U195" s="69"/>
      <c r="V195" s="69"/>
      <c r="W195" s="69"/>
      <c r="X195" s="69"/>
      <c r="Y195" s="69"/>
      <c r="Z195" s="413"/>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25">
      <c r="D196" s="69"/>
      <c r="E196" s="69"/>
      <c r="F196" s="69"/>
      <c r="G196" s="69"/>
      <c r="H196" s="69"/>
      <c r="I196" s="69"/>
      <c r="J196" s="69"/>
      <c r="K196" s="69"/>
      <c r="L196" s="69"/>
      <c r="M196" s="69"/>
      <c r="N196" s="69"/>
      <c r="O196" s="69"/>
      <c r="P196" s="69"/>
      <c r="Q196" s="435"/>
      <c r="R196" s="69"/>
      <c r="S196" s="69"/>
      <c r="T196" s="69"/>
      <c r="U196" s="69"/>
      <c r="V196" s="69"/>
      <c r="W196" s="69"/>
      <c r="X196" s="69"/>
      <c r="Y196" s="69"/>
      <c r="Z196" s="413"/>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25">
      <c r="D197" s="69"/>
      <c r="E197" s="69"/>
      <c r="F197" s="69"/>
      <c r="G197" s="69"/>
      <c r="H197" s="69"/>
      <c r="I197" s="69"/>
      <c r="J197" s="69"/>
      <c r="K197" s="69"/>
      <c r="L197" s="69"/>
      <c r="M197" s="69"/>
      <c r="N197" s="69"/>
      <c r="O197" s="69"/>
      <c r="P197" s="69"/>
      <c r="Q197" s="435"/>
      <c r="R197" s="69"/>
      <c r="S197" s="69"/>
      <c r="T197" s="69"/>
      <c r="U197" s="69"/>
      <c r="V197" s="69"/>
      <c r="W197" s="69"/>
      <c r="X197" s="69"/>
      <c r="Y197" s="69"/>
      <c r="Z197" s="413"/>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25">
      <c r="D198" s="69"/>
      <c r="E198" s="69"/>
      <c r="F198" s="69"/>
      <c r="G198" s="69"/>
      <c r="H198" s="69"/>
      <c r="I198" s="69"/>
      <c r="J198" s="69"/>
      <c r="K198" s="69"/>
      <c r="L198" s="69"/>
      <c r="M198" s="69"/>
      <c r="N198" s="69"/>
      <c r="O198" s="69"/>
      <c r="P198" s="69"/>
      <c r="Q198" s="435"/>
      <c r="R198" s="69"/>
      <c r="S198" s="69"/>
      <c r="T198" s="69"/>
      <c r="U198" s="69"/>
      <c r="V198" s="69"/>
      <c r="W198" s="69"/>
      <c r="X198" s="69"/>
      <c r="Y198" s="69"/>
      <c r="Z198" s="413"/>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25">
      <c r="D199" s="69"/>
      <c r="E199" s="69"/>
      <c r="F199" s="69"/>
      <c r="G199" s="69"/>
      <c r="H199" s="69"/>
      <c r="I199" s="69"/>
      <c r="J199" s="69"/>
      <c r="K199" s="69"/>
      <c r="L199" s="69"/>
      <c r="M199" s="69"/>
      <c r="N199" s="69"/>
      <c r="O199" s="69"/>
      <c r="P199" s="69"/>
      <c r="Q199" s="435"/>
      <c r="R199" s="69"/>
      <c r="S199" s="69"/>
      <c r="T199" s="69"/>
      <c r="U199" s="69"/>
      <c r="V199" s="69"/>
      <c r="W199" s="69"/>
      <c r="X199" s="69"/>
      <c r="Y199" s="69"/>
      <c r="Z199" s="413"/>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25">
      <c r="D200" s="69"/>
      <c r="E200" s="69"/>
      <c r="F200" s="69"/>
      <c r="G200" s="69"/>
      <c r="H200" s="69"/>
      <c r="I200" s="69"/>
      <c r="J200" s="69"/>
      <c r="K200" s="69"/>
      <c r="L200" s="69"/>
      <c r="M200" s="69"/>
      <c r="N200" s="69"/>
      <c r="O200" s="69"/>
      <c r="P200" s="69"/>
      <c r="Q200" s="435"/>
      <c r="R200" s="69"/>
      <c r="S200" s="69"/>
      <c r="T200" s="69"/>
      <c r="U200" s="69"/>
      <c r="V200" s="69"/>
      <c r="W200" s="69"/>
      <c r="X200" s="69"/>
      <c r="Y200" s="69"/>
      <c r="Z200" s="413"/>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25">
      <c r="D201" s="69"/>
      <c r="E201" s="69"/>
      <c r="F201" s="69"/>
      <c r="G201" s="69"/>
      <c r="H201" s="69"/>
      <c r="I201" s="69"/>
      <c r="J201" s="69"/>
      <c r="K201" s="69"/>
      <c r="L201" s="69"/>
      <c r="M201" s="69"/>
      <c r="N201" s="69"/>
      <c r="O201" s="69"/>
      <c r="P201" s="69"/>
      <c r="Q201" s="435"/>
      <c r="R201" s="69"/>
      <c r="S201" s="69"/>
      <c r="T201" s="69"/>
      <c r="U201" s="69"/>
      <c r="V201" s="69"/>
      <c r="W201" s="69"/>
      <c r="X201" s="69"/>
      <c r="Y201" s="69"/>
      <c r="Z201" s="413"/>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25">
      <c r="D202" s="69"/>
      <c r="E202" s="69"/>
      <c r="F202" s="69"/>
      <c r="G202" s="69"/>
      <c r="H202" s="69"/>
      <c r="I202" s="69"/>
      <c r="J202" s="69"/>
      <c r="K202" s="69"/>
      <c r="L202" s="69"/>
      <c r="M202" s="69"/>
      <c r="N202" s="69"/>
      <c r="O202" s="69"/>
      <c r="P202" s="69"/>
      <c r="Q202" s="435"/>
      <c r="R202" s="69"/>
      <c r="S202" s="69"/>
      <c r="T202" s="69"/>
      <c r="U202" s="69"/>
      <c r="V202" s="69"/>
      <c r="W202" s="69"/>
      <c r="X202" s="69"/>
      <c r="Y202" s="69"/>
      <c r="Z202" s="413"/>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25">
      <c r="D203" s="69"/>
      <c r="E203" s="69"/>
      <c r="F203" s="69"/>
      <c r="G203" s="69"/>
      <c r="H203" s="69"/>
      <c r="I203" s="69"/>
      <c r="J203" s="69"/>
      <c r="K203" s="69"/>
      <c r="L203" s="69"/>
      <c r="M203" s="69"/>
      <c r="N203" s="69"/>
      <c r="O203" s="69"/>
      <c r="P203" s="69"/>
      <c r="Q203" s="435"/>
      <c r="R203" s="69"/>
      <c r="S203" s="69"/>
      <c r="T203" s="69"/>
      <c r="U203" s="69"/>
      <c r="V203" s="69"/>
      <c r="W203" s="69"/>
      <c r="X203" s="69"/>
      <c r="Y203" s="69"/>
      <c r="Z203" s="413"/>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25">
      <c r="D204" s="69"/>
      <c r="E204" s="69"/>
      <c r="F204" s="69"/>
      <c r="G204" s="69"/>
      <c r="H204" s="69"/>
      <c r="I204" s="69"/>
      <c r="J204" s="69"/>
      <c r="K204" s="69"/>
      <c r="L204" s="69"/>
      <c r="M204" s="69"/>
      <c r="N204" s="69"/>
      <c r="O204" s="69"/>
      <c r="P204" s="69"/>
      <c r="Q204" s="435"/>
      <c r="R204" s="69"/>
      <c r="S204" s="69"/>
      <c r="T204" s="69"/>
      <c r="U204" s="69"/>
      <c r="V204" s="69"/>
      <c r="W204" s="69"/>
      <c r="X204" s="69"/>
      <c r="Y204" s="69"/>
      <c r="Z204" s="413"/>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25">
      <c r="D205" s="69"/>
      <c r="E205" s="69"/>
      <c r="F205" s="69"/>
      <c r="G205" s="69"/>
      <c r="H205" s="69"/>
      <c r="I205" s="69"/>
      <c r="J205" s="69"/>
      <c r="K205" s="69"/>
      <c r="L205" s="69"/>
      <c r="M205" s="69"/>
      <c r="N205" s="69"/>
      <c r="O205" s="69"/>
      <c r="P205" s="69"/>
      <c r="Q205" s="435"/>
      <c r="R205" s="69"/>
      <c r="S205" s="69"/>
      <c r="T205" s="69"/>
      <c r="U205" s="69"/>
      <c r="V205" s="69"/>
      <c r="W205" s="69"/>
      <c r="X205" s="69"/>
      <c r="Y205" s="69"/>
      <c r="Z205" s="413"/>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25">
      <c r="D206" s="69"/>
      <c r="E206" s="69"/>
      <c r="F206" s="69"/>
      <c r="G206" s="69"/>
      <c r="H206" s="69"/>
      <c r="I206" s="69"/>
      <c r="J206" s="69"/>
      <c r="K206" s="69"/>
      <c r="L206" s="69"/>
      <c r="M206" s="69"/>
      <c r="N206" s="69"/>
      <c r="O206" s="69"/>
      <c r="P206" s="69"/>
      <c r="Q206" s="435"/>
      <c r="R206" s="69"/>
      <c r="S206" s="69"/>
      <c r="T206" s="69"/>
      <c r="U206" s="69"/>
      <c r="V206" s="69"/>
      <c r="W206" s="69"/>
      <c r="X206" s="69"/>
      <c r="Y206" s="69"/>
      <c r="Z206" s="413"/>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25">
      <c r="D207" s="69"/>
      <c r="E207" s="69"/>
      <c r="F207" s="69"/>
      <c r="G207" s="69"/>
      <c r="H207" s="69"/>
      <c r="I207" s="69"/>
      <c r="J207" s="69"/>
      <c r="K207" s="69"/>
      <c r="L207" s="69"/>
      <c r="M207" s="69"/>
      <c r="N207" s="69"/>
      <c r="O207" s="69"/>
      <c r="P207" s="69"/>
      <c r="Q207" s="435"/>
      <c r="R207" s="69"/>
      <c r="S207" s="69"/>
      <c r="T207" s="69"/>
      <c r="U207" s="69"/>
      <c r="V207" s="69"/>
      <c r="W207" s="69"/>
      <c r="X207" s="69"/>
      <c r="Y207" s="69"/>
      <c r="Z207" s="413"/>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25">
      <c r="D208" s="69"/>
      <c r="E208" s="69"/>
      <c r="F208" s="69"/>
      <c r="G208" s="69"/>
      <c r="H208" s="69"/>
      <c r="I208" s="69"/>
      <c r="J208" s="69"/>
      <c r="K208" s="69"/>
      <c r="L208" s="69"/>
      <c r="M208" s="69"/>
      <c r="N208" s="69"/>
      <c r="O208" s="69"/>
      <c r="P208" s="69"/>
      <c r="Q208" s="435"/>
      <c r="R208" s="69"/>
      <c r="S208" s="69"/>
      <c r="T208" s="69"/>
      <c r="U208" s="69"/>
      <c r="V208" s="69"/>
      <c r="W208" s="69"/>
      <c r="X208" s="69"/>
      <c r="Y208" s="69"/>
      <c r="Z208" s="413"/>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25">
      <c r="D209" s="69"/>
      <c r="E209" s="69"/>
      <c r="F209" s="69"/>
      <c r="G209" s="69"/>
      <c r="H209" s="69"/>
      <c r="I209" s="69"/>
      <c r="J209" s="69"/>
      <c r="K209" s="69"/>
      <c r="L209" s="69"/>
      <c r="M209" s="69"/>
      <c r="N209" s="69"/>
      <c r="O209" s="69"/>
      <c r="P209" s="69"/>
      <c r="Q209" s="435"/>
      <c r="R209" s="69"/>
      <c r="S209" s="69"/>
      <c r="T209" s="69"/>
      <c r="U209" s="69"/>
      <c r="V209" s="69"/>
      <c r="W209" s="69"/>
      <c r="X209" s="69"/>
      <c r="Y209" s="69"/>
      <c r="Z209" s="413"/>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25">
      <c r="D210" s="69"/>
      <c r="E210" s="69"/>
      <c r="F210" s="69"/>
      <c r="G210" s="69"/>
      <c r="H210" s="69"/>
      <c r="I210" s="69"/>
      <c r="J210" s="69"/>
      <c r="K210" s="69"/>
      <c r="L210" s="69"/>
      <c r="M210" s="69"/>
      <c r="N210" s="69"/>
      <c r="O210" s="69"/>
      <c r="P210" s="69"/>
      <c r="Q210" s="435"/>
      <c r="R210" s="69"/>
      <c r="S210" s="69"/>
      <c r="T210" s="69"/>
      <c r="U210" s="69"/>
      <c r="V210" s="69"/>
      <c r="W210" s="69"/>
      <c r="X210" s="69"/>
      <c r="Y210" s="69"/>
      <c r="Z210" s="413"/>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25">
      <c r="D211" s="69"/>
      <c r="E211" s="69"/>
      <c r="F211" s="69"/>
      <c r="G211" s="69"/>
      <c r="H211" s="69"/>
      <c r="I211" s="69"/>
      <c r="J211" s="69"/>
      <c r="K211" s="69"/>
      <c r="L211" s="69"/>
      <c r="M211" s="69"/>
      <c r="N211" s="69"/>
      <c r="O211" s="69"/>
      <c r="P211" s="69"/>
      <c r="Q211" s="435"/>
      <c r="R211" s="69"/>
      <c r="S211" s="69"/>
      <c r="T211" s="69"/>
      <c r="U211" s="69"/>
      <c r="V211" s="69"/>
      <c r="W211" s="69"/>
      <c r="X211" s="69"/>
      <c r="Y211" s="69"/>
      <c r="Z211" s="413"/>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25">
      <c r="D212" s="69"/>
      <c r="E212" s="69"/>
      <c r="F212" s="69"/>
      <c r="G212" s="69"/>
      <c r="H212" s="69"/>
      <c r="I212" s="69"/>
      <c r="J212" s="69"/>
      <c r="K212" s="69"/>
      <c r="L212" s="69"/>
      <c r="M212" s="69"/>
      <c r="N212" s="69"/>
      <c r="O212" s="69"/>
      <c r="P212" s="69"/>
      <c r="Q212" s="435"/>
      <c r="R212" s="69"/>
      <c r="S212" s="69"/>
      <c r="T212" s="69"/>
      <c r="U212" s="69"/>
      <c r="V212" s="69"/>
      <c r="W212" s="69"/>
      <c r="X212" s="69"/>
      <c r="Y212" s="69"/>
      <c r="Z212" s="413"/>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25">
      <c r="D213" s="69"/>
      <c r="E213" s="69"/>
      <c r="F213" s="69"/>
      <c r="G213" s="69"/>
      <c r="H213" s="69"/>
      <c r="I213" s="69"/>
      <c r="J213" s="69"/>
      <c r="K213" s="69"/>
      <c r="L213" s="69"/>
      <c r="M213" s="69"/>
      <c r="N213" s="69"/>
      <c r="O213" s="69"/>
      <c r="P213" s="69"/>
      <c r="Q213" s="435"/>
      <c r="R213" s="69"/>
      <c r="S213" s="69"/>
      <c r="T213" s="69"/>
      <c r="U213" s="69"/>
      <c r="V213" s="69"/>
      <c r="W213" s="69"/>
      <c r="X213" s="69"/>
      <c r="Y213" s="69"/>
      <c r="Z213" s="413"/>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25">
      <c r="D214" s="69"/>
      <c r="E214" s="69"/>
      <c r="F214" s="69"/>
      <c r="G214" s="69"/>
      <c r="H214" s="69"/>
      <c r="I214" s="69"/>
      <c r="J214" s="69"/>
      <c r="K214" s="69"/>
      <c r="L214" s="69"/>
      <c r="M214" s="69"/>
      <c r="N214" s="69"/>
      <c r="O214" s="69"/>
      <c r="P214" s="69"/>
      <c r="Q214" s="435"/>
      <c r="R214" s="69"/>
      <c r="S214" s="69"/>
      <c r="T214" s="69"/>
      <c r="U214" s="69"/>
      <c r="V214" s="69"/>
      <c r="W214" s="69"/>
      <c r="X214" s="69"/>
      <c r="Y214" s="69"/>
      <c r="Z214" s="413"/>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25">
      <c r="D215" s="69"/>
      <c r="E215" s="69"/>
      <c r="F215" s="69"/>
      <c r="G215" s="69"/>
      <c r="H215" s="69"/>
      <c r="I215" s="69"/>
      <c r="J215" s="69"/>
      <c r="K215" s="69"/>
      <c r="L215" s="69"/>
      <c r="M215" s="69"/>
      <c r="N215" s="69"/>
      <c r="O215" s="69"/>
      <c r="P215" s="69"/>
      <c r="Q215" s="435"/>
      <c r="R215" s="69"/>
      <c r="S215" s="69"/>
      <c r="T215" s="69"/>
      <c r="U215" s="69"/>
      <c r="V215" s="69"/>
      <c r="W215" s="69"/>
      <c r="X215" s="69"/>
      <c r="Y215" s="69"/>
      <c r="Z215" s="413"/>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25">
      <c r="D216" s="69"/>
      <c r="E216" s="69"/>
      <c r="F216" s="69"/>
      <c r="G216" s="69"/>
      <c r="H216" s="69"/>
      <c r="I216" s="69"/>
      <c r="J216" s="69"/>
      <c r="K216" s="69"/>
      <c r="L216" s="69"/>
      <c r="M216" s="69"/>
      <c r="N216" s="69"/>
      <c r="O216" s="69"/>
      <c r="P216" s="69"/>
      <c r="Q216" s="435"/>
      <c r="R216" s="69"/>
      <c r="S216" s="69"/>
      <c r="T216" s="69"/>
      <c r="U216" s="69"/>
      <c r="V216" s="69"/>
      <c r="W216" s="69"/>
      <c r="X216" s="69"/>
      <c r="Y216" s="69"/>
      <c r="Z216" s="413"/>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25">
      <c r="D217" s="69"/>
      <c r="E217" s="69"/>
      <c r="F217" s="69"/>
      <c r="G217" s="69"/>
      <c r="H217" s="69"/>
      <c r="I217" s="69"/>
      <c r="J217" s="69"/>
      <c r="K217" s="69"/>
      <c r="L217" s="69"/>
      <c r="M217" s="69"/>
      <c r="N217" s="69"/>
      <c r="O217" s="69"/>
      <c r="P217" s="69"/>
      <c r="Q217" s="435"/>
      <c r="R217" s="69"/>
      <c r="S217" s="69"/>
      <c r="T217" s="69"/>
      <c r="U217" s="69"/>
      <c r="V217" s="69"/>
      <c r="W217" s="69"/>
      <c r="X217" s="69"/>
      <c r="Y217" s="69"/>
      <c r="Z217" s="413"/>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25">
      <c r="D218" s="69"/>
      <c r="E218" s="69"/>
      <c r="F218" s="69"/>
      <c r="G218" s="69"/>
      <c r="H218" s="69"/>
      <c r="I218" s="69"/>
      <c r="J218" s="69"/>
      <c r="K218" s="69"/>
      <c r="L218" s="69"/>
      <c r="M218" s="69"/>
      <c r="N218" s="69"/>
      <c r="O218" s="69"/>
      <c r="P218" s="69"/>
      <c r="Q218" s="435"/>
      <c r="R218" s="69"/>
      <c r="S218" s="69"/>
      <c r="T218" s="69"/>
      <c r="U218" s="69"/>
      <c r="V218" s="69"/>
      <c r="W218" s="69"/>
      <c r="X218" s="69"/>
      <c r="Y218" s="69"/>
      <c r="Z218" s="413"/>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25">
      <c r="D219" s="69"/>
      <c r="E219" s="69"/>
      <c r="F219" s="69"/>
      <c r="G219" s="69"/>
      <c r="H219" s="69"/>
      <c r="I219" s="69"/>
      <c r="J219" s="69"/>
      <c r="K219" s="69"/>
      <c r="L219" s="69"/>
      <c r="M219" s="69"/>
      <c r="N219" s="69"/>
      <c r="O219" s="69"/>
      <c r="P219" s="69"/>
      <c r="Q219" s="435"/>
      <c r="R219" s="69"/>
      <c r="S219" s="69"/>
      <c r="T219" s="69"/>
      <c r="U219" s="69"/>
      <c r="V219" s="69"/>
      <c r="W219" s="69"/>
      <c r="X219" s="69"/>
      <c r="Y219" s="69"/>
      <c r="Z219" s="413"/>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25">
      <c r="D220" s="69"/>
      <c r="E220" s="69"/>
      <c r="F220" s="69"/>
      <c r="G220" s="69"/>
      <c r="H220" s="69"/>
      <c r="I220" s="69"/>
      <c r="J220" s="69"/>
      <c r="K220" s="69"/>
      <c r="L220" s="69"/>
      <c r="M220" s="69"/>
      <c r="N220" s="69"/>
      <c r="O220" s="69"/>
      <c r="P220" s="69"/>
      <c r="Q220" s="435"/>
      <c r="R220" s="69"/>
      <c r="S220" s="69"/>
      <c r="T220" s="69"/>
      <c r="U220" s="69"/>
      <c r="V220" s="69"/>
      <c r="W220" s="69"/>
      <c r="X220" s="69"/>
      <c r="Y220" s="69"/>
      <c r="Z220" s="413"/>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25">
      <c r="D221" s="69"/>
      <c r="E221" s="69"/>
      <c r="F221" s="69"/>
      <c r="G221" s="69"/>
      <c r="H221" s="69"/>
      <c r="I221" s="69"/>
      <c r="J221" s="69"/>
      <c r="K221" s="69"/>
      <c r="L221" s="69"/>
      <c r="M221" s="69"/>
      <c r="N221" s="69"/>
      <c r="O221" s="69"/>
      <c r="P221" s="69"/>
      <c r="Q221" s="435"/>
      <c r="R221" s="69"/>
      <c r="S221" s="69"/>
      <c r="T221" s="69"/>
      <c r="U221" s="69"/>
      <c r="V221" s="69"/>
      <c r="W221" s="69"/>
      <c r="X221" s="69"/>
      <c r="Y221" s="69"/>
      <c r="Z221" s="413"/>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25">
      <c r="D222" s="69"/>
      <c r="E222" s="69"/>
      <c r="F222" s="69"/>
      <c r="G222" s="69"/>
      <c r="H222" s="69"/>
      <c r="I222" s="69"/>
      <c r="J222" s="69"/>
      <c r="K222" s="69"/>
      <c r="L222" s="69"/>
      <c r="M222" s="69"/>
      <c r="N222" s="69"/>
      <c r="O222" s="69"/>
      <c r="P222" s="69"/>
      <c r="Q222" s="435"/>
      <c r="R222" s="69"/>
      <c r="S222" s="69"/>
      <c r="T222" s="69"/>
      <c r="U222" s="69"/>
      <c r="V222" s="69"/>
      <c r="W222" s="69"/>
      <c r="X222" s="69"/>
      <c r="Y222" s="69"/>
      <c r="Z222" s="413"/>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25">
      <c r="D223" s="69"/>
      <c r="E223" s="69"/>
      <c r="F223" s="69"/>
      <c r="G223" s="69"/>
      <c r="H223" s="69"/>
      <c r="I223" s="69"/>
      <c r="J223" s="69"/>
      <c r="K223" s="69"/>
      <c r="L223" s="69"/>
      <c r="M223" s="69"/>
      <c r="N223" s="69"/>
      <c r="O223" s="69"/>
      <c r="P223" s="69"/>
      <c r="Q223" s="435"/>
      <c r="R223" s="69"/>
      <c r="S223" s="69"/>
      <c r="T223" s="69"/>
      <c r="U223" s="69"/>
      <c r="V223" s="69"/>
      <c r="W223" s="69"/>
      <c r="X223" s="69"/>
      <c r="Y223" s="69"/>
      <c r="Z223" s="413"/>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25">
      <c r="D224" s="69"/>
      <c r="E224" s="69"/>
      <c r="F224" s="69"/>
      <c r="G224" s="69"/>
      <c r="H224" s="69"/>
      <c r="I224" s="69"/>
      <c r="J224" s="69"/>
      <c r="K224" s="69"/>
      <c r="L224" s="69"/>
      <c r="M224" s="69"/>
      <c r="N224" s="69"/>
      <c r="O224" s="69"/>
      <c r="P224" s="69"/>
      <c r="Q224" s="435"/>
      <c r="R224" s="69"/>
      <c r="S224" s="69"/>
      <c r="T224" s="69"/>
      <c r="U224" s="69"/>
      <c r="V224" s="69"/>
      <c r="W224" s="69"/>
      <c r="X224" s="69"/>
      <c r="Y224" s="69"/>
      <c r="Z224" s="413"/>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25">
      <c r="D225" s="69"/>
      <c r="E225" s="69"/>
      <c r="F225" s="69"/>
      <c r="G225" s="69"/>
      <c r="H225" s="69"/>
      <c r="I225" s="69"/>
      <c r="J225" s="69"/>
      <c r="K225" s="69"/>
      <c r="L225" s="69"/>
      <c r="M225" s="69"/>
      <c r="N225" s="69"/>
      <c r="O225" s="69"/>
      <c r="P225" s="69"/>
      <c r="Q225" s="435"/>
      <c r="R225" s="69"/>
      <c r="S225" s="69"/>
      <c r="T225" s="69"/>
      <c r="U225" s="69"/>
      <c r="V225" s="69"/>
      <c r="W225" s="69"/>
      <c r="X225" s="69"/>
      <c r="Y225" s="69"/>
      <c r="Z225" s="413"/>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25">
      <c r="D226" s="69"/>
      <c r="E226" s="69"/>
      <c r="F226" s="69"/>
      <c r="G226" s="69"/>
      <c r="H226" s="69"/>
      <c r="I226" s="69"/>
      <c r="J226" s="69"/>
      <c r="K226" s="69"/>
      <c r="L226" s="69"/>
      <c r="M226" s="69"/>
      <c r="N226" s="69"/>
      <c r="O226" s="69"/>
      <c r="P226" s="69"/>
      <c r="Q226" s="435"/>
      <c r="R226" s="69"/>
      <c r="S226" s="69"/>
      <c r="T226" s="69"/>
      <c r="U226" s="69"/>
      <c r="V226" s="69"/>
      <c r="W226" s="69"/>
      <c r="X226" s="69"/>
      <c r="Y226" s="69"/>
      <c r="Z226" s="413"/>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25">
      <c r="D227" s="69"/>
      <c r="E227" s="69"/>
      <c r="F227" s="69"/>
      <c r="G227" s="69"/>
      <c r="H227" s="69"/>
      <c r="I227" s="69"/>
      <c r="J227" s="69"/>
      <c r="K227" s="69"/>
      <c r="L227" s="69"/>
      <c r="M227" s="69"/>
      <c r="N227" s="69"/>
      <c r="O227" s="69"/>
      <c r="P227" s="69"/>
      <c r="Q227" s="435"/>
      <c r="R227" s="69"/>
      <c r="S227" s="69"/>
      <c r="T227" s="69"/>
      <c r="U227" s="69"/>
      <c r="V227" s="69"/>
      <c r="W227" s="69"/>
      <c r="X227" s="69"/>
      <c r="Y227" s="69"/>
      <c r="Z227" s="413"/>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25">
      <c r="D228" s="69"/>
      <c r="E228" s="69"/>
      <c r="F228" s="69"/>
      <c r="G228" s="69"/>
      <c r="H228" s="69"/>
      <c r="I228" s="69"/>
      <c r="J228" s="69"/>
      <c r="K228" s="69"/>
      <c r="L228" s="69"/>
      <c r="M228" s="69"/>
      <c r="N228" s="69"/>
      <c r="O228" s="69"/>
      <c r="P228" s="69"/>
      <c r="Q228" s="435"/>
      <c r="R228" s="69"/>
      <c r="S228" s="69"/>
      <c r="T228" s="69"/>
      <c r="U228" s="69"/>
      <c r="V228" s="69"/>
      <c r="W228" s="69"/>
      <c r="X228" s="69"/>
      <c r="Y228" s="69"/>
      <c r="Z228" s="413"/>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25">
      <c r="D229" s="69"/>
      <c r="E229" s="69"/>
      <c r="F229" s="69"/>
      <c r="G229" s="69"/>
      <c r="H229" s="69"/>
      <c r="I229" s="69"/>
      <c r="J229" s="69"/>
      <c r="K229" s="69"/>
      <c r="L229" s="69"/>
      <c r="M229" s="69"/>
      <c r="N229" s="69"/>
      <c r="O229" s="69"/>
      <c r="P229" s="69"/>
      <c r="Q229" s="435"/>
      <c r="R229" s="69"/>
      <c r="S229" s="69"/>
      <c r="T229" s="69"/>
      <c r="U229" s="69"/>
      <c r="V229" s="69"/>
      <c r="W229" s="69"/>
      <c r="X229" s="69"/>
      <c r="Y229" s="69"/>
      <c r="Z229" s="413"/>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25">
      <c r="D230" s="69"/>
      <c r="E230" s="69"/>
      <c r="F230" s="69"/>
      <c r="G230" s="69"/>
      <c r="H230" s="69"/>
      <c r="I230" s="69"/>
      <c r="J230" s="69"/>
      <c r="K230" s="69"/>
      <c r="L230" s="69"/>
      <c r="M230" s="69"/>
      <c r="N230" s="69"/>
      <c r="O230" s="69"/>
      <c r="P230" s="69"/>
      <c r="Q230" s="435"/>
      <c r="R230" s="69"/>
      <c r="S230" s="69"/>
      <c r="T230" s="69"/>
      <c r="U230" s="69"/>
      <c r="V230" s="69"/>
      <c r="W230" s="69"/>
      <c r="X230" s="69"/>
      <c r="Y230" s="69"/>
      <c r="Z230" s="413"/>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25">
      <c r="D231" s="69"/>
      <c r="E231" s="69"/>
      <c r="F231" s="69"/>
      <c r="G231" s="69"/>
      <c r="H231" s="69"/>
      <c r="I231" s="69"/>
      <c r="J231" s="69"/>
      <c r="K231" s="69"/>
      <c r="L231" s="69"/>
      <c r="M231" s="69"/>
      <c r="N231" s="69"/>
      <c r="O231" s="69"/>
      <c r="P231" s="69"/>
      <c r="Q231" s="435"/>
      <c r="R231" s="69"/>
      <c r="S231" s="69"/>
      <c r="T231" s="69"/>
      <c r="U231" s="69"/>
      <c r="V231" s="69"/>
      <c r="W231" s="69"/>
      <c r="X231" s="69"/>
      <c r="Y231" s="69"/>
      <c r="Z231" s="413"/>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25">
      <c r="D232" s="69"/>
      <c r="E232" s="69"/>
      <c r="F232" s="69"/>
      <c r="G232" s="69"/>
      <c r="H232" s="69"/>
      <c r="I232" s="69"/>
      <c r="J232" s="69"/>
      <c r="K232" s="69"/>
      <c r="L232" s="69"/>
      <c r="M232" s="69"/>
      <c r="N232" s="69"/>
      <c r="O232" s="69"/>
      <c r="P232" s="69"/>
      <c r="Q232" s="435"/>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25">
      <c r="D233" s="69"/>
      <c r="E233" s="69"/>
      <c r="F233" s="69"/>
      <c r="G233" s="69"/>
      <c r="H233" s="69"/>
      <c r="I233" s="69"/>
      <c r="J233" s="69"/>
      <c r="K233" s="69"/>
      <c r="L233" s="69"/>
      <c r="M233" s="69"/>
      <c r="N233" s="69"/>
      <c r="O233" s="69"/>
      <c r="P233" s="69"/>
      <c r="Q233" s="435"/>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25">
      <c r="D234" s="69"/>
      <c r="E234" s="69"/>
      <c r="F234" s="69"/>
      <c r="G234" s="69"/>
      <c r="H234" s="69"/>
      <c r="I234" s="69"/>
      <c r="J234" s="69"/>
      <c r="K234" s="69"/>
      <c r="L234" s="69"/>
      <c r="M234" s="69"/>
      <c r="N234" s="69"/>
      <c r="O234" s="69"/>
      <c r="P234" s="69"/>
      <c r="Q234" s="435"/>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25">
      <c r="D235" s="69"/>
      <c r="E235" s="69"/>
      <c r="F235" s="69"/>
      <c r="G235" s="69"/>
      <c r="H235" s="69"/>
      <c r="I235" s="69"/>
      <c r="J235" s="69"/>
      <c r="K235" s="69"/>
      <c r="L235" s="69"/>
      <c r="M235" s="69"/>
      <c r="N235" s="69"/>
      <c r="O235" s="69"/>
      <c r="P235" s="69"/>
      <c r="Q235" s="435"/>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25">
      <c r="D236" s="69"/>
      <c r="E236" s="69"/>
      <c r="F236" s="69"/>
      <c r="G236" s="69"/>
      <c r="H236" s="69"/>
      <c r="I236" s="69"/>
      <c r="J236" s="69"/>
      <c r="K236" s="69"/>
      <c r="L236" s="69"/>
      <c r="M236" s="69"/>
      <c r="N236" s="69"/>
      <c r="O236" s="69"/>
      <c r="P236" s="69"/>
      <c r="Q236" s="435"/>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25">
      <c r="D237" s="69"/>
      <c r="E237" s="69"/>
      <c r="F237" s="69"/>
      <c r="G237" s="69"/>
      <c r="H237" s="69"/>
      <c r="I237" s="69"/>
      <c r="J237" s="69"/>
      <c r="K237" s="69"/>
      <c r="L237" s="69"/>
      <c r="M237" s="69"/>
      <c r="N237" s="69"/>
      <c r="O237" s="69"/>
      <c r="P237" s="69"/>
      <c r="Q237" s="435"/>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25">
      <c r="D238" s="69"/>
      <c r="E238" s="69"/>
      <c r="F238" s="69"/>
      <c r="G238" s="69"/>
      <c r="H238" s="69"/>
      <c r="I238" s="69"/>
      <c r="J238" s="69"/>
      <c r="K238" s="69"/>
      <c r="L238" s="69"/>
      <c r="M238" s="69"/>
      <c r="N238" s="69"/>
      <c r="O238" s="69"/>
      <c r="P238" s="69"/>
      <c r="Q238" s="435"/>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25">
      <c r="D239" s="69"/>
      <c r="E239" s="69"/>
      <c r="F239" s="69"/>
      <c r="G239" s="69"/>
      <c r="H239" s="69"/>
      <c r="I239" s="69"/>
      <c r="J239" s="69"/>
      <c r="K239" s="69"/>
      <c r="L239" s="69"/>
      <c r="M239" s="69"/>
      <c r="N239" s="69"/>
      <c r="O239" s="69"/>
      <c r="P239" s="69"/>
      <c r="Q239" s="435"/>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25">
      <c r="D240" s="69"/>
      <c r="E240" s="69"/>
      <c r="F240" s="69"/>
      <c r="G240" s="69"/>
      <c r="H240" s="69"/>
      <c r="I240" s="69"/>
      <c r="J240" s="69"/>
      <c r="K240" s="69"/>
      <c r="L240" s="69"/>
      <c r="M240" s="69"/>
      <c r="N240" s="69"/>
      <c r="O240" s="69"/>
      <c r="P240" s="69"/>
      <c r="Q240" s="435"/>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25">
      <c r="D241" s="69"/>
      <c r="E241" s="69"/>
      <c r="F241" s="69"/>
      <c r="G241" s="69"/>
      <c r="H241" s="69"/>
      <c r="I241" s="69"/>
      <c r="J241" s="69"/>
      <c r="K241" s="69"/>
      <c r="L241" s="69"/>
      <c r="M241" s="69"/>
      <c r="N241" s="69"/>
      <c r="O241" s="69"/>
      <c r="P241" s="69"/>
      <c r="Q241" s="435"/>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25">
      <c r="D242" s="69"/>
      <c r="E242" s="69"/>
      <c r="F242" s="69"/>
      <c r="G242" s="69"/>
      <c r="H242" s="69"/>
      <c r="I242" s="69"/>
      <c r="J242" s="69"/>
      <c r="K242" s="69"/>
      <c r="L242" s="69"/>
      <c r="M242" s="69"/>
      <c r="N242" s="69"/>
      <c r="O242" s="69"/>
      <c r="P242" s="69"/>
      <c r="Q242" s="435"/>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25">
      <c r="D243" s="69"/>
      <c r="E243" s="69"/>
      <c r="F243" s="69"/>
      <c r="G243" s="69"/>
      <c r="H243" s="69"/>
      <c r="I243" s="69"/>
      <c r="J243" s="69"/>
      <c r="K243" s="69"/>
      <c r="L243" s="69"/>
      <c r="M243" s="69"/>
      <c r="N243" s="69"/>
      <c r="O243" s="69"/>
      <c r="P243" s="69"/>
      <c r="Q243" s="435"/>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25">
      <c r="D244" s="69"/>
      <c r="E244" s="69"/>
      <c r="F244" s="69"/>
      <c r="G244" s="69"/>
      <c r="H244" s="69"/>
      <c r="I244" s="69"/>
      <c r="J244" s="69"/>
      <c r="K244" s="69"/>
      <c r="L244" s="69"/>
      <c r="M244" s="69"/>
      <c r="N244" s="69"/>
      <c r="O244" s="69"/>
      <c r="P244" s="69"/>
      <c r="Q244" s="435"/>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25">
      <c r="D245" s="69"/>
      <c r="E245" s="69"/>
      <c r="F245" s="69"/>
      <c r="G245" s="69"/>
      <c r="H245" s="69"/>
      <c r="I245" s="69"/>
      <c r="J245" s="69"/>
      <c r="K245" s="69"/>
      <c r="L245" s="69"/>
      <c r="M245" s="69"/>
      <c r="N245" s="69"/>
      <c r="O245" s="69"/>
      <c r="P245" s="69"/>
      <c r="Q245" s="435"/>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25">
      <c r="D246" s="69"/>
      <c r="E246" s="69"/>
      <c r="F246" s="69"/>
      <c r="G246" s="69"/>
      <c r="H246" s="69"/>
      <c r="I246" s="69"/>
      <c r="J246" s="69"/>
      <c r="K246" s="69"/>
      <c r="L246" s="69"/>
      <c r="M246" s="69"/>
      <c r="N246" s="69"/>
      <c r="O246" s="69"/>
      <c r="P246" s="69"/>
      <c r="Q246" s="435"/>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25">
      <c r="D247" s="69"/>
      <c r="E247" s="69"/>
      <c r="F247" s="69"/>
      <c r="G247" s="69"/>
      <c r="H247" s="69"/>
      <c r="I247" s="69"/>
      <c r="J247" s="69"/>
      <c r="K247" s="69"/>
      <c r="L247" s="69"/>
      <c r="M247" s="69"/>
      <c r="N247" s="69"/>
      <c r="O247" s="69"/>
      <c r="P247" s="69"/>
      <c r="Q247" s="435"/>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25">
      <c r="D248" s="69"/>
      <c r="E248" s="69"/>
      <c r="F248" s="69"/>
      <c r="G248" s="69"/>
      <c r="H248" s="69"/>
      <c r="I248" s="69"/>
      <c r="J248" s="69"/>
      <c r="K248" s="69"/>
      <c r="L248" s="69"/>
      <c r="M248" s="69"/>
      <c r="N248" s="69"/>
      <c r="O248" s="69"/>
      <c r="P248" s="69"/>
      <c r="Q248" s="435"/>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25">
      <c r="D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25">
      <c r="D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25">
      <c r="D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25">
      <c r="D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25">
      <c r="D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25">
      <c r="D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25">
      <c r="D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25">
      <c r="D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25">
      <c r="D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25">
      <c r="D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25">
      <c r="D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25">
      <c r="D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25">
      <c r="D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25">
      <c r="D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25">
      <c r="D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25">
      <c r="D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25">
      <c r="D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25">
      <c r="D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25">
      <c r="D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25">
      <c r="D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25">
      <c r="D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25">
      <c r="D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25">
      <c r="D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25">
      <c r="D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25">
      <c r="D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25">
      <c r="D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25">
      <c r="D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25">
      <c r="D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25">
      <c r="D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25">
      <c r="D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25">
      <c r="D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25">
      <c r="D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25">
      <c r="D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25">
      <c r="D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25">
      <c r="D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25">
      <c r="D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25">
      <c r="D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25">
      <c r="D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25">
      <c r="D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25">
      <c r="D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25">
      <c r="D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25">
      <c r="D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25">
      <c r="D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25">
      <c r="D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25">
      <c r="D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25">
      <c r="D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25">
      <c r="D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25">
      <c r="D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25">
      <c r="D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25">
      <c r="D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25">
      <c r="D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25">
      <c r="D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25">
      <c r="D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25">
      <c r="D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25">
      <c r="D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25">
      <c r="D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25">
      <c r="D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25">
      <c r="D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25">
      <c r="D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25">
      <c r="D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8nWOQPMB0W+RqiQ315ZBYINdFpb5KHopeYuYwTDGmHHRaLwE+1JhLIGEcn2Oz3Kv5HezFVHyl5kQBWMCgxb7TQ==" saltValue="E6tkD+LRqWQI+BUssa6LKA==" spinCount="100000" sheet="1" objects="1" scenarios="1"/>
  <mergeCells count="34">
    <mergeCell ref="A52:C53"/>
    <mergeCell ref="V4:X4"/>
    <mergeCell ref="R3:R5"/>
    <mergeCell ref="S3:S5"/>
    <mergeCell ref="T3:T5"/>
    <mergeCell ref="E17:H17"/>
    <mergeCell ref="I18:P18"/>
    <mergeCell ref="I21:P21"/>
    <mergeCell ref="I22:P22"/>
    <mergeCell ref="A12:C13"/>
    <mergeCell ref="A14:C15"/>
    <mergeCell ref="A10:C11"/>
    <mergeCell ref="A6:C7"/>
    <mergeCell ref="A8:C9"/>
    <mergeCell ref="A50:C51"/>
    <mergeCell ref="A30:C31"/>
    <mergeCell ref="N1:W1"/>
    <mergeCell ref="A2:C3"/>
    <mergeCell ref="A4:C5"/>
    <mergeCell ref="E5:H5"/>
    <mergeCell ref="I5:P5"/>
    <mergeCell ref="A38:C39"/>
    <mergeCell ref="A42:C42"/>
    <mergeCell ref="A34:C35"/>
    <mergeCell ref="A36:C37"/>
    <mergeCell ref="A1:C1"/>
    <mergeCell ref="A22:C23"/>
    <mergeCell ref="A16:C17"/>
    <mergeCell ref="A24:C25"/>
    <mergeCell ref="A18:C19"/>
    <mergeCell ref="A32:C33"/>
    <mergeCell ref="A26:C27"/>
    <mergeCell ref="A28:C29"/>
    <mergeCell ref="A20:C21"/>
  </mergeCells>
  <hyperlinks>
    <hyperlink ref="A4:C5" location="Landing!A1" display="Home" xr:uid="{A151A5F5-4BDC-49D5-8E98-0F550CF3AE1A}"/>
    <hyperlink ref="A12:C13" location="ShellEI!A1" display=" - Event IT" xr:uid="{E55F7654-95ED-47FD-8348-A702FBBC820C}"/>
    <hyperlink ref="A34:C35" location="ShellCD!A1" display="Your contact details" xr:uid="{D33E051E-3C0E-4143-8C5D-A6F5C93088E2}"/>
    <hyperlink ref="A36:C37" location="ShellOS!A1" display="Order summary" xr:uid="{8FEE6EB2-7B1A-4E63-B2DB-BE50FFED20F7}"/>
    <hyperlink ref="A16:C17" location="ShellSA!A1" display="- Safety" xr:uid="{44149939-9DD1-4009-8A20-142FBDFCC65B}"/>
    <hyperlink ref="A26:C27" location="'ShellCA (2)'!A1" display="- Catering - Lunch/Dinner" xr:uid="{CE158E57-7812-476F-9ECA-254CD39987FD}"/>
    <hyperlink ref="A28:C29" location="'ShellCA (3)'!A1" display="- Catering - Alcohol" xr:uid="{2BBEB4ED-283C-4D21-81E9-30815AF7D03E}"/>
    <hyperlink ref="A30:C31" location="'ShellCA (4)'!A1" display="- Catering - Hygiene" xr:uid="{003948EF-4EF8-4916-9293-C1125EB83580}"/>
    <hyperlink ref="A24:C25" location="ShellCA!A1" display="- Catering - Breakfast" xr:uid="{A6E4776F-A98C-41C7-9F4E-6C1D1B3A7BC3}"/>
    <hyperlink ref="A38:C39" location="ShellTC!A1" display="Terms and Conditions" xr:uid="{A24AE912-B3B1-4ADA-942E-54D6D668AF2A}"/>
    <hyperlink ref="A8:C9" location="ShellFS!A1" display="Full Service" xr:uid="{489FBBA2-362D-4CE6-BE87-8A225E2014A7}"/>
    <hyperlink ref="A6:C7" location="ShellIO!A1" display="Important information" xr:uid="{26D59857-6025-4B32-BDDD-1D6F074FA855}"/>
    <hyperlink ref="A50" r:id="rId1" display="eventorders.nec@necgroup.co.uk" xr:uid="{FB782046-A10E-495A-9A21-6C7766136A30}"/>
    <hyperlink ref="A50:C51" r:id="rId2" display="Click here to speak to our team!" xr:uid="{3F6BF884-D3AB-49F5-84F8-C779FCE31810}"/>
    <hyperlink ref="A14:C15" location="ShellUT!A1" display="Utilities - plumbing &amp; compressed air" xr:uid="{A27B2CFF-01A9-4F36-B397-C858549077B4}"/>
    <hyperlink ref="A10:C11" location="'ShellFS (2)'!A1" display="Stand Fitting" xr:uid="{DCE0634C-7030-4C1E-83BA-DDFEB5012AB4}"/>
    <hyperlink ref="A32:C33" location="ShellGR!A1" display="- Graphics &amp; Rigging" xr:uid="{04B81D67-F4F5-42CE-83E7-604F4A4C5669}"/>
    <hyperlink ref="A18:C19" location="ShellFC!A1" display="Floor Covering" xr:uid="{8DE67606-EA8B-46C5-9486-2E8638B2CF2D}"/>
    <hyperlink ref="A22:C23" location="ShellPP!A1" display="FIT Suggested Party Packages" xr:uid="{6CE5B4F0-4D2D-4548-99FC-CED84EA014CD}"/>
    <hyperlink ref="A20:C21" location="ShellCL!A1" display="Cleaning" xr:uid="{3417726F-4467-4D07-8F8B-C7BC7A67903D}"/>
  </hyperlinks>
  <printOptions horizontalCentered="1" verticalCentered="1"/>
  <pageMargins left="0.23622047244094491" right="0.23622047244094491" top="0.35433070866141736" bottom="0.35433070866141736" header="0.31496062992125984" footer="0.31496062992125984"/>
  <pageSetup paperSize="9" scale="74"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9F264-ED3F-41BA-BFAE-0395475C049D}">
  <sheetPr codeName="Sheet19">
    <tabColor rgb="FF162A3A"/>
    <pageSetUpPr autoPageBreaks="0" fitToPage="1"/>
  </sheetPr>
  <dimension ref="A1:AK294"/>
  <sheetViews>
    <sheetView showGridLines="0" showRowColHeaders="0" workbookViewId="0">
      <selection activeCell="A14" sqref="A14:C15"/>
    </sheetView>
  </sheetViews>
  <sheetFormatPr defaultColWidth="8.85546875" defaultRowHeight="15" x14ac:dyDescent="0.25"/>
  <cols>
    <col min="1" max="3" width="10.5703125" style="74" customWidth="1"/>
    <col min="4" max="4" width="4.5703125" style="1" customWidth="1"/>
    <col min="5" max="7" width="7.140625" style="1" customWidth="1"/>
    <col min="8" max="8" width="13.140625" style="1" customWidth="1"/>
    <col min="9" max="15" width="8.5703125" style="1" customWidth="1"/>
    <col min="16" max="16" width="10.85546875" style="1" customWidth="1"/>
    <col min="17" max="17" width="5.5703125" style="1" customWidth="1"/>
    <col min="18" max="20" width="9.5703125" style="1" customWidth="1"/>
    <col min="21" max="21" width="11" style="1" bestFit="1" customWidth="1"/>
    <col min="22" max="25" width="10.7109375" style="1" customWidth="1"/>
    <col min="26" max="16384" width="8.85546875" style="1"/>
  </cols>
  <sheetData>
    <row r="1" spans="1:37" s="74" customFormat="1" ht="36" customHeight="1" x14ac:dyDescent="0.2">
      <c r="A1" s="860" t="s">
        <v>4</v>
      </c>
      <c r="B1" s="860"/>
      <c r="C1" s="860"/>
      <c r="E1" s="75" t="str">
        <f>Landing!A2</f>
        <v>NEC Fully Connected Order Form - FIT Show 2025</v>
      </c>
      <c r="K1" s="76"/>
      <c r="L1" s="68"/>
      <c r="M1" s="68"/>
      <c r="O1" s="913" t="s">
        <v>670</v>
      </c>
      <c r="P1" s="913"/>
      <c r="Q1" s="913"/>
      <c r="R1" s="913"/>
      <c r="S1" s="913"/>
      <c r="T1" s="913"/>
      <c r="U1" s="913"/>
      <c r="V1" s="913"/>
      <c r="W1" s="913"/>
      <c r="X1" s="913"/>
      <c r="Y1" s="913"/>
    </row>
    <row r="2" spans="1:37" ht="15" customHeight="1" x14ac:dyDescent="0.25">
      <c r="A2" s="1146"/>
      <c r="B2" s="1146"/>
      <c r="C2" s="1146"/>
      <c r="D2" s="69"/>
      <c r="E2" s="695"/>
      <c r="F2" s="69"/>
      <c r="G2" s="69"/>
      <c r="H2" s="69"/>
      <c r="I2" s="69"/>
      <c r="J2" s="69"/>
      <c r="K2" s="696"/>
      <c r="L2" s="697"/>
      <c r="M2" s="697"/>
      <c r="N2" s="69"/>
      <c r="O2" s="698"/>
      <c r="P2" s="698"/>
      <c r="Q2" s="698"/>
      <c r="R2" s="698"/>
      <c r="S2" s="698"/>
      <c r="T2" s="698"/>
      <c r="U2" s="698"/>
      <c r="V2" s="698"/>
      <c r="W2" s="698"/>
      <c r="X2" s="698"/>
      <c r="Y2" s="698"/>
      <c r="Z2" s="69"/>
      <c r="AA2" s="69"/>
      <c r="AB2" s="69"/>
      <c r="AC2" s="69"/>
      <c r="AD2" s="69"/>
      <c r="AE2" s="69"/>
      <c r="AF2" s="69"/>
      <c r="AG2" s="69"/>
      <c r="AH2" s="69"/>
      <c r="AI2" s="69"/>
      <c r="AJ2" s="69"/>
      <c r="AK2" s="69"/>
    </row>
    <row r="3" spans="1:37" ht="15" customHeight="1" x14ac:dyDescent="0.25">
      <c r="A3" s="1147"/>
      <c r="B3" s="1147"/>
      <c r="C3" s="1147"/>
      <c r="D3" s="69"/>
      <c r="E3" s="69"/>
      <c r="F3" s="69"/>
      <c r="G3" s="69"/>
      <c r="H3" s="69"/>
      <c r="I3" s="69"/>
      <c r="J3" s="69"/>
      <c r="K3" s="69"/>
      <c r="L3" s="69"/>
      <c r="M3" s="69"/>
      <c r="N3" s="69"/>
      <c r="O3" s="69"/>
      <c r="P3" s="69"/>
      <c r="Q3" s="69"/>
      <c r="R3" s="1168" t="s">
        <v>857</v>
      </c>
      <c r="S3" s="1166" t="s">
        <v>858</v>
      </c>
      <c r="T3" s="1164" t="s">
        <v>859</v>
      </c>
      <c r="U3" s="1007" t="s">
        <v>36</v>
      </c>
      <c r="V3" s="69"/>
      <c r="W3" s="69"/>
      <c r="X3" s="69"/>
      <c r="Y3" s="69"/>
      <c r="Z3" s="69"/>
      <c r="AA3" s="69"/>
      <c r="AB3" s="69"/>
      <c r="AC3" s="69"/>
      <c r="AD3" s="69"/>
      <c r="AE3" s="69"/>
      <c r="AF3" s="69"/>
      <c r="AG3" s="69"/>
      <c r="AH3" s="69"/>
      <c r="AI3" s="69"/>
      <c r="AJ3" s="69"/>
      <c r="AK3" s="69"/>
    </row>
    <row r="4" spans="1:37" ht="15" customHeight="1" x14ac:dyDescent="0.25">
      <c r="A4" s="930" t="s">
        <v>6</v>
      </c>
      <c r="B4" s="931"/>
      <c r="C4" s="932"/>
      <c r="D4" s="69"/>
      <c r="E4" s="69"/>
      <c r="F4" s="69"/>
      <c r="G4" s="69"/>
      <c r="H4" s="69"/>
      <c r="I4" s="69"/>
      <c r="J4" s="69"/>
      <c r="K4" s="69"/>
      <c r="L4" s="69"/>
      <c r="M4" s="69"/>
      <c r="N4" s="69"/>
      <c r="O4" s="69"/>
      <c r="P4" s="69"/>
      <c r="Q4" s="69"/>
      <c r="R4" s="1169"/>
      <c r="S4" s="939"/>
      <c r="T4" s="941"/>
      <c r="U4" s="1008"/>
      <c r="V4" s="1062" t="s">
        <v>241</v>
      </c>
      <c r="W4" s="1062"/>
      <c r="X4" s="1062"/>
      <c r="Y4" s="1163"/>
      <c r="Z4" s="69"/>
      <c r="AA4" s="69"/>
      <c r="AB4" s="69"/>
      <c r="AC4" s="69"/>
      <c r="AD4" s="69"/>
      <c r="AE4" s="69"/>
      <c r="AF4" s="69"/>
      <c r="AG4" s="69"/>
      <c r="AH4" s="69"/>
      <c r="AI4" s="69"/>
      <c r="AJ4" s="69"/>
      <c r="AK4" s="69"/>
    </row>
    <row r="5" spans="1:37" ht="15" customHeight="1" x14ac:dyDescent="0.25">
      <c r="A5" s="933"/>
      <c r="B5" s="934"/>
      <c r="C5" s="935"/>
      <c r="D5" s="69"/>
      <c r="E5" s="1158" t="s">
        <v>30</v>
      </c>
      <c r="F5" s="1159"/>
      <c r="G5" s="1159"/>
      <c r="H5" s="1159"/>
      <c r="I5" s="1159" t="s">
        <v>31</v>
      </c>
      <c r="J5" s="1159"/>
      <c r="K5" s="1159"/>
      <c r="L5" s="1159"/>
      <c r="M5" s="1159"/>
      <c r="N5" s="1159"/>
      <c r="O5" s="1159"/>
      <c r="P5" s="1159"/>
      <c r="Q5" s="722" t="s">
        <v>240</v>
      </c>
      <c r="R5" s="1170"/>
      <c r="S5" s="1167"/>
      <c r="T5" s="1165"/>
      <c r="U5" s="1009"/>
      <c r="V5" s="721" t="s">
        <v>33</v>
      </c>
      <c r="W5" s="721" t="s">
        <v>34</v>
      </c>
      <c r="X5" s="721" t="s">
        <v>35</v>
      </c>
      <c r="Y5" s="722" t="s">
        <v>36</v>
      </c>
      <c r="Z5" s="238"/>
      <c r="AA5" s="69"/>
      <c r="AB5" s="69"/>
      <c r="AC5" s="69"/>
      <c r="AD5" s="69"/>
      <c r="AE5" s="69"/>
      <c r="AF5" s="69"/>
      <c r="AG5" s="69"/>
      <c r="AH5" s="69"/>
      <c r="AI5" s="69"/>
      <c r="AJ5" s="69"/>
      <c r="AK5" s="69"/>
    </row>
    <row r="6" spans="1:37" ht="15" customHeight="1" x14ac:dyDescent="0.25">
      <c r="A6" s="852" t="s">
        <v>8</v>
      </c>
      <c r="B6" s="853"/>
      <c r="C6" s="854"/>
      <c r="D6" s="69"/>
      <c r="E6" s="1160" t="s">
        <v>671</v>
      </c>
      <c r="F6" s="1161"/>
      <c r="G6" s="1161"/>
      <c r="H6" s="1161"/>
      <c r="I6" s="1162"/>
      <c r="J6" s="1162"/>
      <c r="K6" s="1162"/>
      <c r="L6" s="1162"/>
      <c r="M6" s="1162"/>
      <c r="N6" s="1162"/>
      <c r="O6" s="1162"/>
      <c r="P6" s="723"/>
      <c r="Q6" s="724">
        <f>IF(SUM(Q7:Q10)&gt;0,9999,0)</f>
        <v>0</v>
      </c>
      <c r="R6" s="719"/>
      <c r="S6" s="719"/>
      <c r="T6" s="719"/>
      <c r="U6" s="719"/>
      <c r="V6" s="719"/>
      <c r="W6" s="719"/>
      <c r="X6" s="719"/>
      <c r="Y6" s="720"/>
      <c r="Z6" s="69"/>
      <c r="AA6" s="69"/>
      <c r="AB6" s="69"/>
      <c r="AC6" s="69"/>
      <c r="AD6" s="69"/>
      <c r="AE6" s="69"/>
      <c r="AF6" s="69"/>
      <c r="AG6" s="69"/>
      <c r="AH6" s="69"/>
      <c r="AI6" s="69"/>
      <c r="AJ6" s="69"/>
      <c r="AK6" s="69"/>
    </row>
    <row r="7" spans="1:37" ht="15" customHeight="1" x14ac:dyDescent="0.25">
      <c r="A7" s="855"/>
      <c r="B7" s="856"/>
      <c r="C7" s="857"/>
      <c r="D7" s="69"/>
      <c r="E7" s="1105" t="s">
        <v>672</v>
      </c>
      <c r="F7" s="958"/>
      <c r="G7" s="958"/>
      <c r="H7" s="958"/>
      <c r="I7" s="967" t="s">
        <v>646</v>
      </c>
      <c r="J7" s="894"/>
      <c r="K7" s="894"/>
      <c r="L7" s="894"/>
      <c r="M7" s="894"/>
      <c r="N7" s="894"/>
      <c r="O7" s="894"/>
      <c r="P7" s="894"/>
      <c r="Q7" s="385"/>
      <c r="R7" s="499">
        <v>441</v>
      </c>
      <c r="S7" s="500">
        <v>441</v>
      </c>
      <c r="T7" s="500">
        <v>441</v>
      </c>
      <c r="U7" s="501">
        <v>441</v>
      </c>
      <c r="V7" s="499">
        <f>$Q7*R7</f>
        <v>0</v>
      </c>
      <c r="W7" s="500">
        <f t="shared" ref="W7:Y10" si="0">$Q7*S7</f>
        <v>0</v>
      </c>
      <c r="X7" s="500">
        <f t="shared" si="0"/>
        <v>0</v>
      </c>
      <c r="Y7" s="501">
        <f t="shared" si="0"/>
        <v>0</v>
      </c>
      <c r="Z7" s="69"/>
      <c r="AA7" s="69"/>
      <c r="AB7" s="69"/>
      <c r="AC7" s="69"/>
      <c r="AD7" s="69"/>
      <c r="AE7" s="69"/>
      <c r="AF7" s="69"/>
      <c r="AG7" s="69"/>
      <c r="AH7" s="69"/>
      <c r="AI7" s="69"/>
      <c r="AJ7" s="69"/>
      <c r="AK7" s="69"/>
    </row>
    <row r="8" spans="1:37" ht="15" customHeight="1" x14ac:dyDescent="0.25">
      <c r="A8" s="852" t="s">
        <v>840</v>
      </c>
      <c r="B8" s="853"/>
      <c r="C8" s="854"/>
      <c r="D8" s="69"/>
      <c r="E8" s="1098" t="s">
        <v>673</v>
      </c>
      <c r="F8" s="977"/>
      <c r="G8" s="977"/>
      <c r="H8" s="977"/>
      <c r="I8" s="968" t="s">
        <v>647</v>
      </c>
      <c r="J8" s="888"/>
      <c r="K8" s="888"/>
      <c r="L8" s="888"/>
      <c r="M8" s="888"/>
      <c r="N8" s="888"/>
      <c r="O8" s="888"/>
      <c r="P8" s="888"/>
      <c r="Q8" s="385"/>
      <c r="R8" s="502">
        <v>567</v>
      </c>
      <c r="S8" s="503">
        <v>567</v>
      </c>
      <c r="T8" s="503">
        <v>567</v>
      </c>
      <c r="U8" s="504">
        <v>567</v>
      </c>
      <c r="V8" s="502">
        <f t="shared" ref="V8" si="1">$Q8*R8</f>
        <v>0</v>
      </c>
      <c r="W8" s="503">
        <f t="shared" ref="W8" si="2">$Q8*S8</f>
        <v>0</v>
      </c>
      <c r="X8" s="503">
        <f t="shared" ref="X8" si="3">$Q8*T8</f>
        <v>0</v>
      </c>
      <c r="Y8" s="504">
        <f t="shared" ref="Y8" si="4">$Q8*U8</f>
        <v>0</v>
      </c>
      <c r="Z8" s="69"/>
      <c r="AA8" s="69"/>
      <c r="AB8" s="69"/>
      <c r="AC8" s="69"/>
      <c r="AD8" s="69"/>
      <c r="AE8" s="69"/>
      <c r="AF8" s="69"/>
      <c r="AG8" s="69"/>
      <c r="AH8" s="69"/>
      <c r="AI8" s="69"/>
      <c r="AJ8" s="69"/>
      <c r="AK8" s="69"/>
    </row>
    <row r="9" spans="1:37" ht="15" customHeight="1" x14ac:dyDescent="0.25">
      <c r="A9" s="855"/>
      <c r="B9" s="856"/>
      <c r="C9" s="857"/>
      <c r="D9" s="69"/>
      <c r="E9" s="1098" t="s">
        <v>674</v>
      </c>
      <c r="F9" s="977"/>
      <c r="G9" s="977"/>
      <c r="H9" s="977"/>
      <c r="I9" s="968" t="s">
        <v>647</v>
      </c>
      <c r="J9" s="888"/>
      <c r="K9" s="888"/>
      <c r="L9" s="888"/>
      <c r="M9" s="888"/>
      <c r="N9" s="888"/>
      <c r="O9" s="888"/>
      <c r="P9" s="888"/>
      <c r="Q9" s="385"/>
      <c r="R9" s="502">
        <v>693</v>
      </c>
      <c r="S9" s="503">
        <v>693</v>
      </c>
      <c r="T9" s="503">
        <v>693</v>
      </c>
      <c r="U9" s="504">
        <v>693</v>
      </c>
      <c r="V9" s="502">
        <f t="shared" ref="V9:V10" si="5">$Q9*R9</f>
        <v>0</v>
      </c>
      <c r="W9" s="503">
        <f t="shared" si="0"/>
        <v>0</v>
      </c>
      <c r="X9" s="503">
        <f t="shared" si="0"/>
        <v>0</v>
      </c>
      <c r="Y9" s="504">
        <f t="shared" si="0"/>
        <v>0</v>
      </c>
      <c r="Z9" s="69"/>
      <c r="AA9" s="69"/>
      <c r="AB9" s="69"/>
      <c r="AC9" s="69"/>
      <c r="AD9" s="69"/>
      <c r="AE9" s="69"/>
      <c r="AF9" s="69"/>
      <c r="AG9" s="69"/>
      <c r="AH9" s="69"/>
      <c r="AI9" s="69"/>
      <c r="AJ9" s="69"/>
      <c r="AK9" s="69"/>
    </row>
    <row r="10" spans="1:37" ht="15" customHeight="1" x14ac:dyDescent="0.25">
      <c r="A10" s="877" t="s">
        <v>863</v>
      </c>
      <c r="B10" s="878"/>
      <c r="C10" s="879"/>
      <c r="D10" s="69"/>
      <c r="E10" s="1157" t="s">
        <v>675</v>
      </c>
      <c r="F10" s="954"/>
      <c r="G10" s="954"/>
      <c r="H10" s="954"/>
      <c r="I10" s="975" t="s">
        <v>648</v>
      </c>
      <c r="J10" s="891"/>
      <c r="K10" s="891"/>
      <c r="L10" s="891"/>
      <c r="M10" s="891"/>
      <c r="N10" s="891"/>
      <c r="O10" s="891"/>
      <c r="P10" s="891"/>
      <c r="Q10" s="385"/>
      <c r="R10" s="505">
        <v>819</v>
      </c>
      <c r="S10" s="506">
        <v>819</v>
      </c>
      <c r="T10" s="506">
        <v>819</v>
      </c>
      <c r="U10" s="507">
        <v>819</v>
      </c>
      <c r="V10" s="505">
        <f t="shared" si="5"/>
        <v>0</v>
      </c>
      <c r="W10" s="506">
        <f t="shared" si="0"/>
        <v>0</v>
      </c>
      <c r="X10" s="506">
        <f t="shared" si="0"/>
        <v>0</v>
      </c>
      <c r="Y10" s="507">
        <f t="shared" si="0"/>
        <v>0</v>
      </c>
      <c r="Z10" s="69"/>
      <c r="AA10" s="69"/>
      <c r="AB10" s="69"/>
      <c r="AC10" s="69"/>
      <c r="AD10" s="69"/>
      <c r="AE10" s="69"/>
      <c r="AF10" s="69"/>
      <c r="AG10" s="69"/>
      <c r="AH10" s="69"/>
      <c r="AI10" s="69"/>
      <c r="AJ10" s="69"/>
      <c r="AK10" s="69"/>
    </row>
    <row r="11" spans="1:37" ht="15" customHeight="1" x14ac:dyDescent="0.25">
      <c r="A11" s="880"/>
      <c r="B11" s="881"/>
      <c r="C11" s="882"/>
      <c r="D11" s="69"/>
      <c r="E11" s="1071" t="s">
        <v>37</v>
      </c>
      <c r="F11" s="956"/>
      <c r="G11" s="956"/>
      <c r="H11" s="956"/>
      <c r="I11" s="951"/>
      <c r="J11" s="951"/>
      <c r="K11" s="951"/>
      <c r="L11" s="951"/>
      <c r="M11" s="951"/>
      <c r="N11" s="951"/>
      <c r="O11" s="951"/>
      <c r="P11" s="455"/>
      <c r="Q11" s="251">
        <f>IF(SUM(Q12:Q15)&gt;0,9999,0)</f>
        <v>0</v>
      </c>
      <c r="R11" s="662"/>
      <c r="S11" s="662"/>
      <c r="T11" s="662"/>
      <c r="U11" s="662"/>
      <c r="V11" s="662"/>
      <c r="W11" s="662"/>
      <c r="X11" s="662"/>
      <c r="Y11" s="663"/>
      <c r="Z11" s="69"/>
      <c r="AA11" s="69"/>
      <c r="AB11" s="69"/>
      <c r="AC11" s="69"/>
      <c r="AD11" s="69"/>
      <c r="AE11" s="69"/>
      <c r="AF11" s="69"/>
      <c r="AG11" s="69"/>
      <c r="AH11" s="69"/>
      <c r="AI11" s="69"/>
      <c r="AJ11" s="69"/>
      <c r="AK11" s="69"/>
    </row>
    <row r="12" spans="1:37" ht="15" customHeight="1" x14ac:dyDescent="0.25">
      <c r="A12" s="943" t="s">
        <v>828</v>
      </c>
      <c r="B12" s="944"/>
      <c r="C12" s="945"/>
      <c r="D12" s="69"/>
      <c r="E12" s="1105" t="s">
        <v>38</v>
      </c>
      <c r="F12" s="958"/>
      <c r="G12" s="958"/>
      <c r="H12" s="958"/>
      <c r="I12" s="967" t="s">
        <v>39</v>
      </c>
      <c r="J12" s="894"/>
      <c r="K12" s="894"/>
      <c r="L12" s="894"/>
      <c r="M12" s="894"/>
      <c r="N12" s="894"/>
      <c r="O12" s="894"/>
      <c r="P12" s="894"/>
      <c r="Q12" s="385"/>
      <c r="R12" s="499">
        <v>774.89440000000013</v>
      </c>
      <c r="S12" s="500">
        <f>R12*1.07</f>
        <v>829.13700800000015</v>
      </c>
      <c r="T12" s="500">
        <f>S12*1.2</f>
        <v>994.96440960000018</v>
      </c>
      <c r="U12" s="501">
        <f>T12*1.3</f>
        <v>1293.4537324800003</v>
      </c>
      <c r="V12" s="499">
        <f t="shared" ref="V12:Y15" si="6">$Q12*R12</f>
        <v>0</v>
      </c>
      <c r="W12" s="500">
        <f t="shared" si="6"/>
        <v>0</v>
      </c>
      <c r="X12" s="500">
        <f t="shared" si="6"/>
        <v>0</v>
      </c>
      <c r="Y12" s="501">
        <f t="shared" si="6"/>
        <v>0</v>
      </c>
      <c r="Z12" s="69"/>
      <c r="AA12" s="69"/>
      <c r="AB12" s="69"/>
      <c r="AC12" s="69"/>
      <c r="AD12" s="69"/>
      <c r="AE12" s="69"/>
      <c r="AF12" s="69"/>
      <c r="AG12" s="69"/>
      <c r="AH12" s="69"/>
      <c r="AI12" s="69"/>
      <c r="AJ12" s="69"/>
      <c r="AK12" s="69"/>
    </row>
    <row r="13" spans="1:37" ht="15" customHeight="1" x14ac:dyDescent="0.25">
      <c r="A13" s="946"/>
      <c r="B13" s="947"/>
      <c r="C13" s="948"/>
      <c r="D13" s="69"/>
      <c r="E13" s="1098" t="s">
        <v>40</v>
      </c>
      <c r="F13" s="977"/>
      <c r="G13" s="977"/>
      <c r="H13" s="977"/>
      <c r="I13" s="968" t="s">
        <v>41</v>
      </c>
      <c r="J13" s="888"/>
      <c r="K13" s="888"/>
      <c r="L13" s="888"/>
      <c r="M13" s="888"/>
      <c r="N13" s="888"/>
      <c r="O13" s="888"/>
      <c r="P13" s="888"/>
      <c r="Q13" s="385"/>
      <c r="R13" s="502">
        <v>2086.5600000000004</v>
      </c>
      <c r="S13" s="503">
        <f t="shared" ref="S13:S15" si="7">R13*1.07</f>
        <v>2232.6192000000005</v>
      </c>
      <c r="T13" s="503">
        <f t="shared" ref="T13:T15" si="8">S13*1.2</f>
        <v>2679.1430400000004</v>
      </c>
      <c r="U13" s="504">
        <f t="shared" ref="U13:U15" si="9">T13*1.3</f>
        <v>3482.8859520000005</v>
      </c>
      <c r="V13" s="502">
        <f t="shared" si="6"/>
        <v>0</v>
      </c>
      <c r="W13" s="503">
        <f t="shared" si="6"/>
        <v>0</v>
      </c>
      <c r="X13" s="503">
        <f t="shared" si="6"/>
        <v>0</v>
      </c>
      <c r="Y13" s="504">
        <f t="shared" si="6"/>
        <v>0</v>
      </c>
      <c r="Z13" s="69"/>
      <c r="AA13" s="69"/>
      <c r="AB13" s="69"/>
      <c r="AC13" s="69"/>
      <c r="AD13" s="69"/>
      <c r="AE13" s="69"/>
      <c r="AF13" s="69"/>
      <c r="AG13" s="69"/>
      <c r="AH13" s="69"/>
      <c r="AI13" s="69"/>
      <c r="AJ13" s="69"/>
      <c r="AK13" s="69"/>
    </row>
    <row r="14" spans="1:37" ht="15" customHeight="1" x14ac:dyDescent="0.25">
      <c r="A14" s="866" t="s">
        <v>855</v>
      </c>
      <c r="B14" s="867"/>
      <c r="C14" s="868"/>
      <c r="D14" s="69"/>
      <c r="E14" s="1098" t="s">
        <v>42</v>
      </c>
      <c r="F14" s="977"/>
      <c r="G14" s="977"/>
      <c r="H14" s="977"/>
      <c r="I14" s="968" t="s">
        <v>43</v>
      </c>
      <c r="J14" s="888"/>
      <c r="K14" s="888"/>
      <c r="L14" s="888"/>
      <c r="M14" s="888"/>
      <c r="N14" s="888"/>
      <c r="O14" s="888"/>
      <c r="P14" s="888"/>
      <c r="Q14" s="385"/>
      <c r="R14" s="502">
        <v>4694.76</v>
      </c>
      <c r="S14" s="503">
        <f t="shared" si="7"/>
        <v>5023.3932000000004</v>
      </c>
      <c r="T14" s="503">
        <f t="shared" si="8"/>
        <v>6028.0718400000005</v>
      </c>
      <c r="U14" s="504">
        <f t="shared" si="9"/>
        <v>7836.4933920000012</v>
      </c>
      <c r="V14" s="502">
        <f t="shared" si="6"/>
        <v>0</v>
      </c>
      <c r="W14" s="503">
        <f t="shared" si="6"/>
        <v>0</v>
      </c>
      <c r="X14" s="503">
        <f t="shared" si="6"/>
        <v>0</v>
      </c>
      <c r="Y14" s="504">
        <f t="shared" si="6"/>
        <v>0</v>
      </c>
      <c r="Z14" s="69"/>
      <c r="AA14" s="69"/>
      <c r="AB14" s="69"/>
      <c r="AC14" s="69"/>
      <c r="AD14" s="69"/>
      <c r="AE14" s="69"/>
      <c r="AF14" s="69"/>
      <c r="AG14" s="69"/>
      <c r="AH14" s="69"/>
      <c r="AI14" s="69"/>
      <c r="AJ14" s="69"/>
      <c r="AK14" s="69"/>
    </row>
    <row r="15" spans="1:37" ht="15" customHeight="1" x14ac:dyDescent="0.25">
      <c r="A15" s="869"/>
      <c r="B15" s="870"/>
      <c r="C15" s="871"/>
      <c r="D15" s="69"/>
      <c r="E15" s="1157" t="s">
        <v>44</v>
      </c>
      <c r="F15" s="954"/>
      <c r="G15" s="954"/>
      <c r="H15" s="954"/>
      <c r="I15" s="975" t="s">
        <v>45</v>
      </c>
      <c r="J15" s="891"/>
      <c r="K15" s="891"/>
      <c r="L15" s="891"/>
      <c r="M15" s="891"/>
      <c r="N15" s="891"/>
      <c r="O15" s="891"/>
      <c r="P15" s="891"/>
      <c r="Q15" s="385"/>
      <c r="R15" s="505">
        <v>7393.68</v>
      </c>
      <c r="S15" s="506">
        <f t="shared" si="7"/>
        <v>7911.2376000000004</v>
      </c>
      <c r="T15" s="506">
        <f t="shared" si="8"/>
        <v>9493.4851199999994</v>
      </c>
      <c r="U15" s="507">
        <f t="shared" si="9"/>
        <v>12341.530655999999</v>
      </c>
      <c r="V15" s="505">
        <f t="shared" si="6"/>
        <v>0</v>
      </c>
      <c r="W15" s="506">
        <f t="shared" si="6"/>
        <v>0</v>
      </c>
      <c r="X15" s="506">
        <f t="shared" si="6"/>
        <v>0</v>
      </c>
      <c r="Y15" s="507">
        <f t="shared" si="6"/>
        <v>0</v>
      </c>
      <c r="Z15" s="69"/>
      <c r="AA15" s="69"/>
      <c r="AB15" s="69"/>
      <c r="AC15" s="69"/>
      <c r="AD15" s="69"/>
      <c r="AE15" s="69"/>
      <c r="AF15" s="69"/>
      <c r="AG15" s="69"/>
      <c r="AH15" s="69"/>
      <c r="AI15" s="69"/>
      <c r="AJ15" s="69"/>
      <c r="AK15" s="69"/>
    </row>
    <row r="16" spans="1:37" ht="15" customHeight="1" x14ac:dyDescent="0.25">
      <c r="A16" s="852" t="s">
        <v>665</v>
      </c>
      <c r="B16" s="853"/>
      <c r="C16" s="854"/>
      <c r="D16" s="69"/>
      <c r="E16" s="1071" t="s">
        <v>46</v>
      </c>
      <c r="F16" s="956"/>
      <c r="G16" s="956"/>
      <c r="H16" s="956"/>
      <c r="I16" s="952"/>
      <c r="J16" s="952"/>
      <c r="K16" s="952"/>
      <c r="L16" s="952"/>
      <c r="M16" s="952"/>
      <c r="N16" s="952"/>
      <c r="O16" s="952"/>
      <c r="P16" s="498"/>
      <c r="Q16" s="251">
        <f>IF(SUM(Q17:Q18)&gt;0,9999,0)</f>
        <v>0</v>
      </c>
      <c r="R16" s="662"/>
      <c r="S16" s="662"/>
      <c r="T16" s="662"/>
      <c r="U16" s="662"/>
      <c r="V16" s="662"/>
      <c r="W16" s="662"/>
      <c r="X16" s="662"/>
      <c r="Y16" s="663"/>
      <c r="Z16" s="69"/>
      <c r="AA16" s="69"/>
      <c r="AB16" s="69"/>
      <c r="AC16" s="69"/>
      <c r="AD16" s="69"/>
      <c r="AE16" s="69"/>
      <c r="AF16" s="69"/>
      <c r="AG16" s="69"/>
      <c r="AH16" s="69"/>
      <c r="AI16" s="69"/>
      <c r="AJ16" s="69"/>
      <c r="AK16" s="69"/>
    </row>
    <row r="17" spans="1:37" ht="15" customHeight="1" x14ac:dyDescent="0.25">
      <c r="A17" s="855"/>
      <c r="B17" s="856"/>
      <c r="C17" s="857"/>
      <c r="D17" s="69"/>
      <c r="E17" s="1105" t="s">
        <v>47</v>
      </c>
      <c r="F17" s="958"/>
      <c r="G17" s="958"/>
      <c r="H17" s="958"/>
      <c r="I17" s="967" t="s">
        <v>48</v>
      </c>
      <c r="J17" s="894"/>
      <c r="K17" s="894"/>
      <c r="L17" s="894"/>
      <c r="M17" s="894"/>
      <c r="N17" s="894"/>
      <c r="O17" s="894"/>
      <c r="P17" s="894"/>
      <c r="Q17" s="385"/>
      <c r="R17" s="499">
        <v>182.69440000000003</v>
      </c>
      <c r="S17" s="500">
        <f>R17*1.07</f>
        <v>195.48300800000004</v>
      </c>
      <c r="T17" s="500">
        <f>S17*1.2</f>
        <v>234.57960960000003</v>
      </c>
      <c r="U17" s="501">
        <f>T17*1.3</f>
        <v>304.95349248000002</v>
      </c>
      <c r="V17" s="499">
        <f t="shared" ref="V17:Y18" si="10">$Q17*R17</f>
        <v>0</v>
      </c>
      <c r="W17" s="500">
        <f t="shared" si="10"/>
        <v>0</v>
      </c>
      <c r="X17" s="500">
        <f t="shared" si="10"/>
        <v>0</v>
      </c>
      <c r="Y17" s="501">
        <f t="shared" si="10"/>
        <v>0</v>
      </c>
      <c r="Z17" s="69"/>
      <c r="AA17" s="69"/>
      <c r="AB17" s="69"/>
      <c r="AC17" s="69"/>
      <c r="AD17" s="69"/>
      <c r="AE17" s="69"/>
      <c r="AF17" s="69"/>
      <c r="AG17" s="69"/>
      <c r="AH17" s="69"/>
      <c r="AI17" s="69"/>
      <c r="AJ17" s="69"/>
      <c r="AK17" s="69"/>
    </row>
    <row r="18" spans="1:37" ht="15" customHeight="1" x14ac:dyDescent="0.25">
      <c r="A18" s="852" t="s">
        <v>865</v>
      </c>
      <c r="B18" s="853"/>
      <c r="C18" s="854"/>
      <c r="D18" s="69"/>
      <c r="E18" s="1157" t="s">
        <v>49</v>
      </c>
      <c r="F18" s="954"/>
      <c r="G18" s="954"/>
      <c r="H18" s="954"/>
      <c r="I18" s="975" t="s">
        <v>50</v>
      </c>
      <c r="J18" s="891"/>
      <c r="K18" s="891"/>
      <c r="L18" s="891"/>
      <c r="M18" s="891"/>
      <c r="N18" s="891"/>
      <c r="O18" s="891"/>
      <c r="P18" s="891"/>
      <c r="Q18" s="385"/>
      <c r="R18" s="505">
        <v>167.57440000000003</v>
      </c>
      <c r="S18" s="506">
        <f>R18*1.07</f>
        <v>179.30460800000003</v>
      </c>
      <c r="T18" s="506">
        <f>S18*1.2</f>
        <v>215.16552960000004</v>
      </c>
      <c r="U18" s="507">
        <f>T18*1.3</f>
        <v>279.71518848000005</v>
      </c>
      <c r="V18" s="505">
        <f t="shared" si="10"/>
        <v>0</v>
      </c>
      <c r="W18" s="506">
        <f t="shared" si="10"/>
        <v>0</v>
      </c>
      <c r="X18" s="506">
        <f t="shared" si="10"/>
        <v>0</v>
      </c>
      <c r="Y18" s="507">
        <f t="shared" si="10"/>
        <v>0</v>
      </c>
      <c r="Z18" s="69"/>
      <c r="AA18" s="69"/>
      <c r="AB18" s="69"/>
      <c r="AC18" s="69"/>
      <c r="AD18" s="69"/>
      <c r="AE18" s="69"/>
      <c r="AF18" s="69"/>
      <c r="AG18" s="69"/>
      <c r="AH18" s="69"/>
      <c r="AI18" s="69"/>
      <c r="AJ18" s="69"/>
      <c r="AK18" s="69"/>
    </row>
    <row r="19" spans="1:37" ht="15" customHeight="1" x14ac:dyDescent="0.25">
      <c r="A19" s="855"/>
      <c r="B19" s="856"/>
      <c r="C19" s="857"/>
      <c r="D19" s="69"/>
      <c r="E19" s="1071" t="s">
        <v>51</v>
      </c>
      <c r="F19" s="956"/>
      <c r="G19" s="956"/>
      <c r="H19" s="956"/>
      <c r="I19" s="952"/>
      <c r="J19" s="952"/>
      <c r="K19" s="952"/>
      <c r="L19" s="952"/>
      <c r="M19" s="952"/>
      <c r="N19" s="952"/>
      <c r="O19" s="952"/>
      <c r="P19" s="498"/>
      <c r="Q19" s="251">
        <f>IF(SUM(Q20:Q20)&gt;0,9999,0)</f>
        <v>0</v>
      </c>
      <c r="R19" s="662"/>
      <c r="S19" s="662"/>
      <c r="T19" s="662"/>
      <c r="U19" s="662"/>
      <c r="V19" s="662"/>
      <c r="W19" s="662"/>
      <c r="X19" s="662"/>
      <c r="Y19" s="663"/>
      <c r="Z19" s="69"/>
      <c r="AA19" s="69"/>
      <c r="AB19" s="69"/>
      <c r="AC19" s="69"/>
      <c r="AD19" s="69"/>
      <c r="AE19" s="69"/>
      <c r="AF19" s="69"/>
      <c r="AG19" s="69"/>
      <c r="AH19" s="69"/>
      <c r="AI19" s="69"/>
      <c r="AJ19" s="69"/>
      <c r="AK19" s="69"/>
    </row>
    <row r="20" spans="1:37" ht="15" customHeight="1" x14ac:dyDescent="0.25">
      <c r="A20" s="852" t="s">
        <v>633</v>
      </c>
      <c r="B20" s="853"/>
      <c r="C20" s="854"/>
      <c r="D20" s="69"/>
      <c r="E20" s="1171" t="s">
        <v>52</v>
      </c>
      <c r="F20" s="974"/>
      <c r="G20" s="974"/>
      <c r="H20" s="974"/>
      <c r="I20" s="971" t="s">
        <v>53</v>
      </c>
      <c r="J20" s="972"/>
      <c r="K20" s="972"/>
      <c r="L20" s="972"/>
      <c r="M20" s="972"/>
      <c r="N20" s="972"/>
      <c r="O20" s="972"/>
      <c r="P20" s="972"/>
      <c r="Q20" s="385"/>
      <c r="R20" s="510">
        <v>114.66560000000001</v>
      </c>
      <c r="S20" s="511">
        <f>R20*1.07</f>
        <v>122.69219200000002</v>
      </c>
      <c r="T20" s="511">
        <f>S20*1.2</f>
        <v>147.23063040000002</v>
      </c>
      <c r="U20" s="512">
        <f>T20*1.3</f>
        <v>191.39981952000005</v>
      </c>
      <c r="V20" s="510">
        <f t="shared" ref="V20:Y20" si="11">$Q20*R20</f>
        <v>0</v>
      </c>
      <c r="W20" s="511">
        <f t="shared" si="11"/>
        <v>0</v>
      </c>
      <c r="X20" s="511">
        <f t="shared" si="11"/>
        <v>0</v>
      </c>
      <c r="Y20" s="512">
        <f t="shared" si="11"/>
        <v>0</v>
      </c>
      <c r="Z20" s="69"/>
      <c r="AA20" s="69"/>
      <c r="AB20" s="69"/>
      <c r="AC20" s="69"/>
      <c r="AD20" s="69"/>
      <c r="AE20" s="69"/>
      <c r="AF20" s="69"/>
      <c r="AG20" s="69"/>
      <c r="AH20" s="69"/>
      <c r="AI20" s="69"/>
      <c r="AJ20" s="69"/>
      <c r="AK20" s="69"/>
    </row>
    <row r="21" spans="1:37" ht="15" customHeight="1" x14ac:dyDescent="0.25">
      <c r="A21" s="855"/>
      <c r="B21" s="856"/>
      <c r="C21" s="857"/>
      <c r="D21" s="69"/>
      <c r="E21" s="117"/>
      <c r="F21" s="117"/>
      <c r="G21" s="117"/>
      <c r="H21" s="117"/>
      <c r="I21" s="117"/>
      <c r="J21" s="117"/>
      <c r="K21" s="117"/>
      <c r="L21" s="117"/>
      <c r="M21" s="117"/>
      <c r="N21" s="117"/>
      <c r="O21" s="117"/>
      <c r="P21" s="117"/>
      <c r="Q21" s="117"/>
      <c r="R21" s="117"/>
      <c r="S21" s="117"/>
      <c r="T21" s="117"/>
      <c r="U21" s="117"/>
      <c r="V21" s="117"/>
      <c r="W21" s="117"/>
      <c r="X21" s="117"/>
      <c r="Y21" s="117"/>
      <c r="Z21" s="69"/>
      <c r="AA21" s="69"/>
      <c r="AB21" s="69"/>
      <c r="AC21" s="69"/>
      <c r="AD21" s="69"/>
      <c r="AE21" s="69"/>
      <c r="AF21" s="69"/>
      <c r="AG21" s="69"/>
      <c r="AH21" s="69"/>
      <c r="AI21" s="69"/>
      <c r="AJ21" s="69"/>
      <c r="AK21" s="69"/>
    </row>
    <row r="22" spans="1:37" ht="15" customHeight="1" x14ac:dyDescent="0.25">
      <c r="A22" s="877" t="s">
        <v>901</v>
      </c>
      <c r="B22" s="878"/>
      <c r="C22" s="879"/>
      <c r="D22" s="69"/>
      <c r="E22" s="969" t="s">
        <v>816</v>
      </c>
      <c r="F22" s="970"/>
      <c r="G22" s="970"/>
      <c r="H22" s="970"/>
      <c r="I22" s="970"/>
      <c r="J22" s="970"/>
      <c r="K22" s="970"/>
      <c r="L22" s="970"/>
      <c r="M22" s="970"/>
      <c r="N22" s="970"/>
      <c r="O22" s="970"/>
      <c r="P22" s="970"/>
      <c r="Q22" s="970"/>
      <c r="R22" s="970"/>
      <c r="S22" s="970"/>
      <c r="T22" s="970"/>
      <c r="U22" s="970"/>
      <c r="V22" s="970"/>
      <c r="W22" s="970"/>
      <c r="X22" s="970"/>
      <c r="Y22" s="970"/>
      <c r="Z22" s="69"/>
      <c r="AA22" s="69"/>
      <c r="AB22" s="69"/>
      <c r="AC22" s="69"/>
      <c r="AD22" s="69"/>
      <c r="AE22" s="69"/>
      <c r="AF22" s="69"/>
      <c r="AG22" s="69"/>
      <c r="AH22" s="69"/>
      <c r="AI22" s="69"/>
      <c r="AJ22" s="69"/>
      <c r="AK22" s="69"/>
    </row>
    <row r="23" spans="1:37" ht="15" customHeight="1" x14ac:dyDescent="0.25">
      <c r="A23" s="880"/>
      <c r="B23" s="881"/>
      <c r="C23" s="882"/>
      <c r="D23" s="69"/>
      <c r="E23" s="970"/>
      <c r="F23" s="970"/>
      <c r="G23" s="970"/>
      <c r="H23" s="970"/>
      <c r="I23" s="970"/>
      <c r="J23" s="970"/>
      <c r="K23" s="970"/>
      <c r="L23" s="970"/>
      <c r="M23" s="970"/>
      <c r="N23" s="970"/>
      <c r="O23" s="970"/>
      <c r="P23" s="970"/>
      <c r="Q23" s="970"/>
      <c r="R23" s="970"/>
      <c r="S23" s="970"/>
      <c r="T23" s="970"/>
      <c r="U23" s="970"/>
      <c r="V23" s="970"/>
      <c r="W23" s="970"/>
      <c r="X23" s="970"/>
      <c r="Y23" s="970"/>
      <c r="Z23" s="69"/>
      <c r="AA23" s="69"/>
      <c r="AB23" s="69"/>
      <c r="AC23" s="69"/>
      <c r="AD23" s="69"/>
      <c r="AE23" s="69"/>
      <c r="AF23" s="69"/>
      <c r="AG23" s="69"/>
      <c r="AH23" s="69"/>
      <c r="AI23" s="69"/>
      <c r="AJ23" s="69"/>
      <c r="AK23" s="69"/>
    </row>
    <row r="24" spans="1:37" ht="15" customHeight="1" x14ac:dyDescent="0.25">
      <c r="A24" s="852" t="s">
        <v>666</v>
      </c>
      <c r="B24" s="853"/>
      <c r="C24" s="854"/>
      <c r="D24" s="69"/>
      <c r="E24" s="970"/>
      <c r="F24" s="970"/>
      <c r="G24" s="970"/>
      <c r="H24" s="970"/>
      <c r="I24" s="970"/>
      <c r="J24" s="970"/>
      <c r="K24" s="970"/>
      <c r="L24" s="970"/>
      <c r="M24" s="970"/>
      <c r="N24" s="970"/>
      <c r="O24" s="970"/>
      <c r="P24" s="970"/>
      <c r="Q24" s="970"/>
      <c r="R24" s="970"/>
      <c r="S24" s="970"/>
      <c r="T24" s="970"/>
      <c r="U24" s="970"/>
      <c r="V24" s="970"/>
      <c r="W24" s="970"/>
      <c r="X24" s="970"/>
      <c r="Y24" s="970"/>
      <c r="Z24" s="69"/>
      <c r="AA24" s="69"/>
      <c r="AB24" s="69"/>
      <c r="AC24" s="69"/>
      <c r="AD24" s="69"/>
      <c r="AE24" s="69"/>
      <c r="AF24" s="69"/>
      <c r="AG24" s="69"/>
      <c r="AH24" s="69"/>
      <c r="AI24" s="69"/>
      <c r="AJ24" s="69"/>
      <c r="AK24" s="69"/>
    </row>
    <row r="25" spans="1:37" ht="15" customHeight="1" x14ac:dyDescent="0.25">
      <c r="A25" s="855"/>
      <c r="B25" s="856"/>
      <c r="C25" s="857"/>
      <c r="D25" s="69"/>
      <c r="E25" s="970"/>
      <c r="F25" s="970"/>
      <c r="G25" s="970"/>
      <c r="H25" s="970"/>
      <c r="I25" s="970"/>
      <c r="J25" s="970"/>
      <c r="K25" s="970"/>
      <c r="L25" s="970"/>
      <c r="M25" s="970"/>
      <c r="N25" s="970"/>
      <c r="O25" s="970"/>
      <c r="P25" s="970"/>
      <c r="Q25" s="970"/>
      <c r="R25" s="970"/>
      <c r="S25" s="970"/>
      <c r="T25" s="970"/>
      <c r="U25" s="970"/>
      <c r="V25" s="970"/>
      <c r="W25" s="970"/>
      <c r="X25" s="970"/>
      <c r="Y25" s="970"/>
      <c r="Z25" s="69"/>
      <c r="AA25" s="69"/>
      <c r="AB25" s="69"/>
      <c r="AC25" s="69"/>
      <c r="AD25" s="69"/>
      <c r="AE25" s="69"/>
      <c r="AF25" s="69"/>
      <c r="AG25" s="69"/>
      <c r="AH25" s="69"/>
      <c r="AI25" s="69"/>
      <c r="AJ25" s="69"/>
      <c r="AK25" s="69"/>
    </row>
    <row r="26" spans="1:37" ht="15" customHeight="1" x14ac:dyDescent="0.25">
      <c r="A26" s="852" t="s">
        <v>667</v>
      </c>
      <c r="B26" s="853"/>
      <c r="C26" s="854"/>
      <c r="D26" s="69"/>
      <c r="E26" s="117"/>
      <c r="F26" s="117"/>
      <c r="G26" s="117"/>
      <c r="H26" s="117"/>
      <c r="I26" s="117"/>
      <c r="J26" s="117"/>
      <c r="K26" s="117"/>
      <c r="L26" s="117"/>
      <c r="M26" s="117"/>
      <c r="N26" s="117"/>
      <c r="O26" s="117"/>
      <c r="P26" s="117"/>
      <c r="Q26" s="117"/>
      <c r="R26" s="117"/>
      <c r="S26" s="117"/>
      <c r="T26" s="117"/>
      <c r="U26" s="117"/>
      <c r="V26" s="117"/>
      <c r="W26" s="117"/>
      <c r="X26" s="117"/>
      <c r="Y26" s="117"/>
      <c r="Z26" s="69"/>
      <c r="AA26" s="69"/>
      <c r="AB26" s="69"/>
      <c r="AC26" s="69"/>
      <c r="AD26" s="69"/>
      <c r="AE26" s="69"/>
      <c r="AF26" s="69"/>
      <c r="AG26" s="69"/>
      <c r="AH26" s="69"/>
      <c r="AI26" s="69"/>
      <c r="AJ26" s="69"/>
      <c r="AK26" s="69"/>
    </row>
    <row r="27" spans="1:37" ht="15" customHeight="1" x14ac:dyDescent="0.25">
      <c r="A27" s="855"/>
      <c r="B27" s="856"/>
      <c r="C27" s="857"/>
      <c r="D27" s="69"/>
      <c r="E27" s="117"/>
      <c r="F27" s="117"/>
      <c r="G27" s="117"/>
      <c r="H27" s="117"/>
      <c r="I27" s="117"/>
      <c r="J27" s="117"/>
      <c r="K27" s="117"/>
      <c r="L27" s="117"/>
      <c r="M27" s="117"/>
      <c r="N27" s="117"/>
      <c r="O27" s="117"/>
      <c r="P27" s="117"/>
      <c r="Q27" s="117"/>
      <c r="R27" s="117"/>
      <c r="S27" s="117"/>
      <c r="T27" s="117"/>
      <c r="U27" s="117"/>
      <c r="V27" s="117"/>
      <c r="W27" s="117"/>
      <c r="X27" s="117"/>
      <c r="Y27" s="117"/>
      <c r="Z27" s="69"/>
      <c r="AA27" s="69"/>
      <c r="AB27" s="69"/>
      <c r="AC27" s="69"/>
      <c r="AD27" s="69"/>
      <c r="AE27" s="69"/>
      <c r="AF27" s="69"/>
      <c r="AG27" s="69"/>
      <c r="AH27" s="69"/>
      <c r="AI27" s="69"/>
      <c r="AJ27" s="69"/>
      <c r="AK27" s="69"/>
    </row>
    <row r="28" spans="1:37" ht="15" customHeight="1" x14ac:dyDescent="0.25">
      <c r="A28" s="852" t="s">
        <v>668</v>
      </c>
      <c r="B28" s="853"/>
      <c r="C28" s="854"/>
      <c r="D28" s="69"/>
      <c r="E28" s="117"/>
      <c r="F28" s="117"/>
      <c r="G28" s="117"/>
      <c r="H28" s="117"/>
      <c r="I28" s="117"/>
      <c r="J28" s="117"/>
      <c r="K28" s="117"/>
      <c r="L28" s="117"/>
      <c r="M28" s="117"/>
      <c r="N28" s="117"/>
      <c r="O28" s="117"/>
      <c r="P28" s="117"/>
      <c r="Q28" s="117"/>
      <c r="R28" s="117"/>
      <c r="S28" s="117"/>
      <c r="T28" s="117"/>
      <c r="U28" s="117"/>
      <c r="V28" s="117"/>
      <c r="W28" s="117"/>
      <c r="X28" s="117"/>
      <c r="Y28" s="117"/>
      <c r="Z28" s="69"/>
      <c r="AA28" s="69"/>
      <c r="AB28" s="69"/>
      <c r="AC28" s="69"/>
      <c r="AD28" s="69"/>
      <c r="AE28" s="69"/>
      <c r="AF28" s="69"/>
      <c r="AG28" s="69"/>
      <c r="AH28" s="69"/>
      <c r="AI28" s="69"/>
      <c r="AJ28" s="69"/>
      <c r="AK28" s="69"/>
    </row>
    <row r="29" spans="1:37" ht="15" customHeight="1" x14ac:dyDescent="0.25">
      <c r="A29" s="855"/>
      <c r="B29" s="856"/>
      <c r="C29" s="857"/>
      <c r="D29" s="69"/>
      <c r="E29" s="117"/>
      <c r="F29" s="125"/>
      <c r="G29" s="117"/>
      <c r="H29" s="117"/>
      <c r="I29" s="117"/>
      <c r="J29" s="117"/>
      <c r="K29" s="117"/>
      <c r="L29" s="117"/>
      <c r="M29" s="117"/>
      <c r="N29" s="121"/>
      <c r="O29" s="121"/>
      <c r="P29" s="117"/>
      <c r="Q29" s="117"/>
      <c r="R29" s="117"/>
      <c r="S29" s="117"/>
      <c r="T29" s="117"/>
      <c r="U29" s="117"/>
      <c r="V29" s="117"/>
      <c r="W29" s="117"/>
      <c r="X29" s="117"/>
      <c r="Y29" s="117"/>
      <c r="Z29" s="69"/>
      <c r="AA29" s="69"/>
      <c r="AB29" s="69"/>
      <c r="AC29" s="69"/>
      <c r="AD29" s="69"/>
      <c r="AE29" s="69"/>
      <c r="AF29" s="69"/>
      <c r="AG29" s="69"/>
      <c r="AH29" s="69"/>
      <c r="AI29" s="69"/>
      <c r="AJ29" s="69"/>
      <c r="AK29" s="69"/>
    </row>
    <row r="30" spans="1:37" ht="15" customHeight="1" x14ac:dyDescent="0.25">
      <c r="A30" s="852" t="s">
        <v>669</v>
      </c>
      <c r="B30" s="853"/>
      <c r="C30" s="854"/>
      <c r="D30" s="69"/>
      <c r="E30" s="117"/>
      <c r="F30" s="117"/>
      <c r="G30" s="117"/>
      <c r="H30" s="117"/>
      <c r="I30" s="117"/>
      <c r="J30" s="117"/>
      <c r="K30" s="117"/>
      <c r="L30" s="117"/>
      <c r="M30" s="117"/>
      <c r="N30" s="117"/>
      <c r="O30" s="117"/>
      <c r="P30" s="117"/>
      <c r="Q30" s="117"/>
      <c r="R30" s="117"/>
      <c r="S30" s="117"/>
      <c r="T30" s="117"/>
      <c r="U30" s="117"/>
      <c r="V30" s="117"/>
      <c r="W30" s="117"/>
      <c r="X30" s="117"/>
      <c r="Y30" s="117"/>
      <c r="Z30" s="69"/>
      <c r="AA30" s="69"/>
      <c r="AB30" s="69"/>
      <c r="AC30" s="69"/>
      <c r="AD30" s="69"/>
      <c r="AE30" s="69"/>
      <c r="AF30" s="69"/>
      <c r="AG30" s="69"/>
      <c r="AH30" s="69"/>
      <c r="AI30" s="69"/>
      <c r="AJ30" s="69"/>
      <c r="AK30" s="69"/>
    </row>
    <row r="31" spans="1:37" ht="15" customHeight="1" x14ac:dyDescent="0.25">
      <c r="A31" s="855"/>
      <c r="B31" s="856"/>
      <c r="C31" s="857"/>
      <c r="D31" s="69"/>
      <c r="Z31" s="69"/>
      <c r="AA31" s="69"/>
      <c r="AB31" s="69"/>
      <c r="AC31" s="69"/>
      <c r="AD31" s="69"/>
      <c r="AE31" s="69"/>
      <c r="AF31" s="69"/>
      <c r="AG31" s="69"/>
      <c r="AH31" s="69"/>
      <c r="AI31" s="69"/>
      <c r="AJ31" s="69"/>
      <c r="AK31" s="69"/>
    </row>
    <row r="32" spans="1:37" ht="15" customHeight="1" x14ac:dyDescent="0.25">
      <c r="A32" s="845" t="s">
        <v>862</v>
      </c>
      <c r="B32" s="846"/>
      <c r="C32" s="847"/>
      <c r="D32" s="69"/>
      <c r="Z32" s="69"/>
      <c r="AA32" s="69"/>
      <c r="AB32" s="69"/>
      <c r="AC32" s="69"/>
      <c r="AD32" s="69"/>
      <c r="AE32" s="69"/>
      <c r="AF32" s="69"/>
      <c r="AG32" s="69"/>
      <c r="AH32" s="69"/>
      <c r="AI32" s="69"/>
      <c r="AJ32" s="69"/>
      <c r="AK32" s="69"/>
    </row>
    <row r="33" spans="1:37" ht="15" customHeight="1" x14ac:dyDescent="0.25">
      <c r="A33" s="848"/>
      <c r="B33" s="849"/>
      <c r="C33" s="850"/>
      <c r="D33" s="69"/>
      <c r="Z33" s="69"/>
      <c r="AA33" s="69"/>
      <c r="AB33" s="69"/>
      <c r="AC33" s="69"/>
      <c r="AD33" s="69"/>
      <c r="AE33" s="69"/>
      <c r="AF33" s="69"/>
      <c r="AG33" s="69"/>
      <c r="AH33" s="69"/>
      <c r="AI33" s="69"/>
      <c r="AJ33" s="69"/>
      <c r="AK33" s="69"/>
    </row>
    <row r="34" spans="1:37" ht="15" customHeight="1" x14ac:dyDescent="0.25">
      <c r="A34" s="930" t="s">
        <v>12</v>
      </c>
      <c r="B34" s="931"/>
      <c r="C34" s="932"/>
      <c r="D34" s="69"/>
      <c r="Z34" s="69"/>
      <c r="AA34" s="69"/>
      <c r="AB34" s="69"/>
      <c r="AC34" s="69"/>
      <c r="AD34" s="69"/>
      <c r="AE34" s="69"/>
      <c r="AF34" s="69"/>
      <c r="AG34" s="69"/>
      <c r="AH34" s="69"/>
      <c r="AI34" s="69"/>
      <c r="AJ34" s="69"/>
      <c r="AK34" s="69"/>
    </row>
    <row r="35" spans="1:37" ht="15" customHeight="1" x14ac:dyDescent="0.25">
      <c r="A35" s="933"/>
      <c r="B35" s="934"/>
      <c r="C35" s="935"/>
      <c r="D35" s="69"/>
      <c r="E35" s="117"/>
      <c r="F35" s="117"/>
      <c r="G35" s="117"/>
      <c r="H35" s="117"/>
      <c r="I35" s="117"/>
      <c r="J35" s="117"/>
      <c r="K35" s="117"/>
      <c r="L35" s="117"/>
      <c r="M35" s="117"/>
      <c r="N35" s="117"/>
      <c r="O35" s="117"/>
      <c r="P35" s="117"/>
      <c r="Q35" s="117"/>
      <c r="R35" s="117"/>
      <c r="S35" s="117"/>
      <c r="T35" s="117"/>
      <c r="U35" s="117"/>
      <c r="V35" s="117"/>
      <c r="W35" s="117"/>
      <c r="X35" s="117"/>
      <c r="Y35" s="117"/>
      <c r="Z35" s="69"/>
      <c r="AA35" s="69"/>
      <c r="AB35" s="69"/>
      <c r="AC35" s="69"/>
      <c r="AD35" s="69"/>
      <c r="AE35" s="69"/>
      <c r="AF35" s="69"/>
      <c r="AG35" s="69"/>
      <c r="AH35" s="69"/>
      <c r="AI35" s="69"/>
      <c r="AJ35" s="69"/>
      <c r="AK35" s="69"/>
    </row>
    <row r="36" spans="1:37" ht="15" customHeight="1" x14ac:dyDescent="0.25">
      <c r="A36" s="930" t="s">
        <v>15</v>
      </c>
      <c r="B36" s="931"/>
      <c r="C36" s="932"/>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row>
    <row r="37" spans="1:37" ht="15" customHeight="1" x14ac:dyDescent="0.25">
      <c r="A37" s="933"/>
      <c r="B37" s="934"/>
      <c r="C37" s="935"/>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row>
    <row r="38" spans="1:37" ht="15" customHeight="1" x14ac:dyDescent="0.25">
      <c r="A38" s="930" t="s">
        <v>17</v>
      </c>
      <c r="B38" s="931"/>
      <c r="C38" s="932"/>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row>
    <row r="39" spans="1:37" ht="15" customHeight="1" x14ac:dyDescent="0.25">
      <c r="A39" s="933"/>
      <c r="B39" s="934"/>
      <c r="C39" s="935"/>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row>
    <row r="40" spans="1:37" ht="15" customHeight="1" x14ac:dyDescent="0.25">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row>
    <row r="41" spans="1:37" ht="15" customHeight="1" x14ac:dyDescent="0.2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row>
    <row r="42" spans="1:37"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row>
    <row r="43" spans="1:37" ht="15" customHeight="1" x14ac:dyDescent="0.25">
      <c r="A43" s="73" t="s">
        <v>80</v>
      </c>
      <c r="B43" s="667"/>
      <c r="C43" s="66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row>
    <row r="44" spans="1:37" ht="15" customHeight="1" x14ac:dyDescent="0.25">
      <c r="A44" s="73" t="s">
        <v>24</v>
      </c>
      <c r="B44" s="667"/>
      <c r="C44" s="66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row>
    <row r="45" spans="1:37" ht="15" customHeight="1" x14ac:dyDescent="0.25">
      <c r="A45" s="73" t="s">
        <v>25</v>
      </c>
      <c r="B45" s="667"/>
      <c r="C45" s="66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row>
    <row r="46" spans="1:37" ht="15" customHeight="1" x14ac:dyDescent="0.25">
      <c r="A46" s="73" t="s">
        <v>26</v>
      </c>
      <c r="B46" s="667"/>
      <c r="C46" s="66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row>
    <row r="47" spans="1:37" ht="15" customHeight="1" x14ac:dyDescent="0.25">
      <c r="A47" s="73" t="s">
        <v>27</v>
      </c>
      <c r="B47" s="667"/>
      <c r="C47" s="66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row>
    <row r="48" spans="1:37" ht="15" customHeight="1" x14ac:dyDescent="0.25">
      <c r="A48" s="73" t="s">
        <v>28</v>
      </c>
      <c r="B48" s="667"/>
      <c r="C48" s="66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row>
    <row r="49" spans="1:37" ht="15" customHeight="1" x14ac:dyDescent="0.25">
      <c r="A49" s="79"/>
      <c r="B49" s="667"/>
      <c r="C49" s="66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row>
    <row r="50" spans="1:37"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row>
    <row r="51" spans="1:37"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row>
    <row r="52" spans="1:37"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row>
    <row r="53" spans="1:37"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row>
    <row r="54" spans="1:37" ht="15" customHeight="1" x14ac:dyDescent="0.25">
      <c r="A54" s="666"/>
      <c r="C54" s="66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row>
    <row r="55" spans="1:37" ht="15" customHeight="1" x14ac:dyDescent="0.2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row>
    <row r="56" spans="1:37" ht="15" customHeight="1" x14ac:dyDescent="0.2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row>
    <row r="57" spans="1:37" ht="15" customHeight="1" x14ac:dyDescent="0.2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row>
    <row r="58" spans="1:37"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row>
    <row r="59" spans="1:37"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1:37"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row>
    <row r="61" spans="1:37"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row>
    <row r="62" spans="1:37"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row>
    <row r="63" spans="1:37"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row>
    <row r="64" spans="1:37"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row>
    <row r="65" spans="4:37"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row>
    <row r="66" spans="4:37"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row>
    <row r="67" spans="4:37" ht="15" customHeight="1" x14ac:dyDescent="0.2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row>
    <row r="68" spans="4:37" ht="15" customHeight="1" x14ac:dyDescent="0.2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row>
    <row r="69" spans="4:37" ht="15" customHeight="1" x14ac:dyDescent="0.2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row>
    <row r="70" spans="4:37" ht="15" customHeight="1" x14ac:dyDescent="0.2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row>
    <row r="71" spans="4:37" ht="15" customHeight="1" x14ac:dyDescent="0.2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4:37" ht="15" customHeight="1" x14ac:dyDescent="0.2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4:37" ht="15" customHeight="1" x14ac:dyDescent="0.2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row>
    <row r="74" spans="4:37" ht="15" customHeight="1" x14ac:dyDescent="0.25">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row>
    <row r="75" spans="4:37" ht="15" customHeight="1" x14ac:dyDescent="0.2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row>
    <row r="76" spans="4:37" ht="15" customHeight="1" x14ac:dyDescent="0.2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row>
    <row r="77" spans="4:37" ht="15" customHeight="1" x14ac:dyDescent="0.2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row>
    <row r="78" spans="4:37" ht="15" customHeight="1" x14ac:dyDescent="0.2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row>
    <row r="79" spans="4:37" ht="15" customHeight="1" x14ac:dyDescent="0.2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row>
    <row r="80" spans="4:37" ht="15" customHeight="1" x14ac:dyDescent="0.2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row>
    <row r="81" spans="4:37" ht="15" customHeight="1" x14ac:dyDescent="0.2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row>
    <row r="82" spans="4:37" ht="15" customHeight="1" x14ac:dyDescent="0.2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row>
    <row r="83" spans="4:37" ht="15" customHeight="1" x14ac:dyDescent="0.2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row>
    <row r="84" spans="4:37" ht="15" customHeight="1" x14ac:dyDescent="0.2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row>
    <row r="85" spans="4:37" ht="15" customHeight="1" x14ac:dyDescent="0.2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row>
    <row r="86" spans="4:37" ht="15" customHeight="1" x14ac:dyDescent="0.2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row>
    <row r="87" spans="4:37" ht="15" customHeight="1" x14ac:dyDescent="0.2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row>
    <row r="88" spans="4:37" ht="15" customHeight="1" x14ac:dyDescent="0.2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row>
    <row r="89" spans="4:37" ht="15" customHeight="1" x14ac:dyDescent="0.2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row>
    <row r="90" spans="4:37" ht="15" customHeight="1" x14ac:dyDescent="0.2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row>
    <row r="91" spans="4:37" ht="15" customHeight="1" x14ac:dyDescent="0.2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row>
    <row r="92" spans="4:37" ht="15" customHeight="1" x14ac:dyDescent="0.25">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row>
    <row r="93" spans="4:37" ht="15" customHeight="1" x14ac:dyDescent="0.25">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row>
    <row r="94" spans="4:37" ht="15" customHeight="1" x14ac:dyDescent="0.25">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row>
    <row r="95" spans="4:37" ht="15" customHeight="1" x14ac:dyDescent="0.25">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row>
    <row r="96" spans="4:37" ht="15" customHeight="1" x14ac:dyDescent="0.25">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row>
    <row r="97" spans="4:37" ht="15" customHeight="1" x14ac:dyDescent="0.25">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row>
    <row r="98" spans="4:37" ht="15" customHeight="1" x14ac:dyDescent="0.25">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row>
    <row r="99" spans="4:37" ht="15" customHeight="1" x14ac:dyDescent="0.25">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row>
    <row r="100" spans="4:37" ht="15" customHeight="1" x14ac:dyDescent="0.25">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row>
    <row r="101" spans="4:37" ht="15" customHeight="1" x14ac:dyDescent="0.25">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row>
    <row r="102" spans="4:37" ht="15" customHeight="1" x14ac:dyDescent="0.25">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row>
    <row r="103" spans="4:37" ht="15" customHeight="1" x14ac:dyDescent="0.25">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row>
    <row r="104" spans="4:37" ht="15" customHeight="1" x14ac:dyDescent="0.25">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4:37" ht="15" customHeight="1" x14ac:dyDescent="0.25">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4:37" ht="15" customHeight="1" x14ac:dyDescent="0.25">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4:37" ht="15" customHeight="1" x14ac:dyDescent="0.25">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4:37" ht="15" customHeight="1" x14ac:dyDescent="0.25">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row>
    <row r="109" spans="4:37" ht="15" customHeight="1" x14ac:dyDescent="0.25">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row>
    <row r="110" spans="4:37" ht="15" customHeight="1" x14ac:dyDescent="0.25">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4:37" ht="15" customHeight="1" x14ac:dyDescent="0.25">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4:37" ht="15" customHeight="1" x14ac:dyDescent="0.25">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4:37" ht="15" customHeight="1" x14ac:dyDescent="0.25">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4:37" ht="15" customHeight="1" x14ac:dyDescent="0.25">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4:37" ht="15" customHeight="1" x14ac:dyDescent="0.25">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4:37" ht="15" customHeight="1" x14ac:dyDescent="0.25">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4:37" ht="15" customHeight="1" x14ac:dyDescent="0.25">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4:37" ht="15" customHeight="1" x14ac:dyDescent="0.25">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4:37" ht="15" customHeight="1" x14ac:dyDescent="0.25">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4:37" ht="15" customHeight="1" x14ac:dyDescent="0.25">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4:37" ht="15" customHeight="1" x14ac:dyDescent="0.25">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4:37" ht="15" customHeight="1" x14ac:dyDescent="0.25">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4:37" ht="15" customHeight="1" x14ac:dyDescent="0.25">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4:37" ht="15" customHeight="1" x14ac:dyDescent="0.25">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4:37" ht="15" customHeight="1" x14ac:dyDescent="0.25">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4:37" ht="15" customHeight="1" x14ac:dyDescent="0.25">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4:37" ht="15" customHeight="1" x14ac:dyDescent="0.25">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4:37" ht="15" customHeight="1" x14ac:dyDescent="0.25">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4:37" ht="15" customHeight="1" x14ac:dyDescent="0.25">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4:37" ht="15" customHeight="1" x14ac:dyDescent="0.25">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4:37" ht="15" customHeight="1" x14ac:dyDescent="0.25">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4:37" ht="15" customHeight="1" x14ac:dyDescent="0.25">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4:37" ht="15" customHeight="1" x14ac:dyDescent="0.25">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4:37" ht="15" customHeight="1" x14ac:dyDescent="0.25">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4:37" ht="15" customHeight="1" x14ac:dyDescent="0.25">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4:37" ht="15" customHeight="1" x14ac:dyDescent="0.25">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4:37" ht="15" customHeight="1" x14ac:dyDescent="0.25">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4:37" ht="15" customHeight="1" x14ac:dyDescent="0.25">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4:37" ht="15" customHeight="1" x14ac:dyDescent="0.25">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4:37" x14ac:dyDescent="0.25">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4:37" x14ac:dyDescent="0.25">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4:37" x14ac:dyDescent="0.25">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4:37" x14ac:dyDescent="0.25">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4:37" x14ac:dyDescent="0.25">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4:37" x14ac:dyDescent="0.25">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4:37" x14ac:dyDescent="0.25">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4:37" x14ac:dyDescent="0.25">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4:37" x14ac:dyDescent="0.25">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4:37" x14ac:dyDescent="0.25">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4:37" x14ac:dyDescent="0.25">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4:37" x14ac:dyDescent="0.25">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4:37" x14ac:dyDescent="0.25">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4:37" x14ac:dyDescent="0.25">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row>
    <row r="154" spans="4:37" x14ac:dyDescent="0.25">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row>
    <row r="155" spans="4:37" x14ac:dyDescent="0.25">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row>
    <row r="156" spans="4:37" x14ac:dyDescent="0.25">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row>
    <row r="157" spans="4:37" x14ac:dyDescent="0.25">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row>
    <row r="158" spans="4:37" x14ac:dyDescent="0.25">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row>
    <row r="159" spans="4:37" x14ac:dyDescent="0.25">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row>
    <row r="160" spans="4:37" x14ac:dyDescent="0.25">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row>
    <row r="161" spans="4:37" x14ac:dyDescent="0.25">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row>
    <row r="162" spans="4:37" x14ac:dyDescent="0.25">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row>
    <row r="163" spans="4:37" x14ac:dyDescent="0.25">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row>
    <row r="164" spans="4:37" x14ac:dyDescent="0.25">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row>
    <row r="165" spans="4:37" x14ac:dyDescent="0.25">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row>
    <row r="166" spans="4:37" x14ac:dyDescent="0.25">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row>
    <row r="167" spans="4:37" x14ac:dyDescent="0.25">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row>
    <row r="168" spans="4:37" x14ac:dyDescent="0.25">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row>
    <row r="169" spans="4:37" x14ac:dyDescent="0.25">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row>
    <row r="170" spans="4:37" x14ac:dyDescent="0.25">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row>
    <row r="171" spans="4:37" x14ac:dyDescent="0.25">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row>
    <row r="172" spans="4:37" x14ac:dyDescent="0.25">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row>
    <row r="173" spans="4:37" x14ac:dyDescent="0.25">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row>
    <row r="174" spans="4:37" x14ac:dyDescent="0.25">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row>
    <row r="175" spans="4:37" x14ac:dyDescent="0.25">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row>
    <row r="176" spans="4:37" x14ac:dyDescent="0.25">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row>
    <row r="177" spans="4:37" x14ac:dyDescent="0.25">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row>
    <row r="178" spans="4:37" x14ac:dyDescent="0.25">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row>
    <row r="179" spans="4:37" x14ac:dyDescent="0.25">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row>
    <row r="180" spans="4:37" x14ac:dyDescent="0.25">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row>
    <row r="181" spans="4:37" x14ac:dyDescent="0.25">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row>
    <row r="182" spans="4:37" x14ac:dyDescent="0.25">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row>
    <row r="183" spans="4:37" x14ac:dyDescent="0.25">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row>
    <row r="184" spans="4:37" x14ac:dyDescent="0.25">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row>
    <row r="185" spans="4:37" x14ac:dyDescent="0.25">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row>
    <row r="186" spans="4:37" x14ac:dyDescent="0.25">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row>
    <row r="187" spans="4:37" x14ac:dyDescent="0.25">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row>
    <row r="188" spans="4:37" x14ac:dyDescent="0.25">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row>
    <row r="189" spans="4:37" x14ac:dyDescent="0.25">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row>
    <row r="190" spans="4:37" x14ac:dyDescent="0.25">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row>
    <row r="191" spans="4:37" x14ac:dyDescent="0.25">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row>
    <row r="192" spans="4:37" x14ac:dyDescent="0.25">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row>
    <row r="193" spans="4:37" x14ac:dyDescent="0.25">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row>
    <row r="194" spans="4:37" x14ac:dyDescent="0.25">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row>
    <row r="195" spans="4:37" x14ac:dyDescent="0.25">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row>
    <row r="196" spans="4:37" x14ac:dyDescent="0.25">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row>
    <row r="197" spans="4:37" x14ac:dyDescent="0.25">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row>
    <row r="198" spans="4:37" x14ac:dyDescent="0.25">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row>
    <row r="199" spans="4:37" x14ac:dyDescent="0.25">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row>
    <row r="200" spans="4:37" x14ac:dyDescent="0.25">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row>
    <row r="201" spans="4:37" x14ac:dyDescent="0.25">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row>
    <row r="202" spans="4:37" x14ac:dyDescent="0.25">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row>
    <row r="203" spans="4:37" x14ac:dyDescent="0.25">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row>
    <row r="204" spans="4:37" x14ac:dyDescent="0.25">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row>
    <row r="205" spans="4:37" x14ac:dyDescent="0.25">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row>
    <row r="206" spans="4:37" x14ac:dyDescent="0.25">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row>
    <row r="207" spans="4:37" x14ac:dyDescent="0.25">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row>
    <row r="208" spans="4:37" x14ac:dyDescent="0.25">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row>
    <row r="209" spans="4:37" x14ac:dyDescent="0.25">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row>
    <row r="210" spans="4:37" x14ac:dyDescent="0.25">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row>
    <row r="211" spans="4:37" x14ac:dyDescent="0.25">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row>
    <row r="212" spans="4:37" x14ac:dyDescent="0.25">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row>
    <row r="213" spans="4:37" x14ac:dyDescent="0.25">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row>
    <row r="214" spans="4:37" x14ac:dyDescent="0.25">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row>
    <row r="215" spans="4:37" x14ac:dyDescent="0.25">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row>
    <row r="216" spans="4:37" x14ac:dyDescent="0.25">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row>
    <row r="217" spans="4:37" x14ac:dyDescent="0.25">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row>
    <row r="218" spans="4:37" x14ac:dyDescent="0.25">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row>
    <row r="219" spans="4:37" x14ac:dyDescent="0.25">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row>
    <row r="220" spans="4:37" x14ac:dyDescent="0.25">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row>
    <row r="221" spans="4:37" x14ac:dyDescent="0.25">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row>
    <row r="222" spans="4:37" x14ac:dyDescent="0.25">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row>
    <row r="223" spans="4:37" x14ac:dyDescent="0.25">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row>
    <row r="224" spans="4:37" x14ac:dyDescent="0.25">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row>
    <row r="225" spans="4:37" x14ac:dyDescent="0.25">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row>
    <row r="226" spans="4:37" x14ac:dyDescent="0.25">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row>
    <row r="227" spans="4:37" x14ac:dyDescent="0.25">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row>
    <row r="228" spans="4:37" x14ac:dyDescent="0.25">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row>
    <row r="229" spans="4:37" x14ac:dyDescent="0.25">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row>
    <row r="230" spans="4:37" x14ac:dyDescent="0.25">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row>
    <row r="231" spans="4:37" x14ac:dyDescent="0.25">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row>
    <row r="232" spans="4:37" x14ac:dyDescent="0.25">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row>
    <row r="233" spans="4:37" x14ac:dyDescent="0.25">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row>
    <row r="234" spans="4:37" x14ac:dyDescent="0.25">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row>
    <row r="235" spans="4:37" x14ac:dyDescent="0.25">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row>
    <row r="236" spans="4:37" x14ac:dyDescent="0.25">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row>
    <row r="237" spans="4:37" x14ac:dyDescent="0.25">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row>
    <row r="238" spans="4:37" x14ac:dyDescent="0.25">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row>
    <row r="239" spans="4:37" x14ac:dyDescent="0.25">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row>
    <row r="240" spans="4:37" x14ac:dyDescent="0.25">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row>
    <row r="241" spans="4:37" x14ac:dyDescent="0.25">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row>
    <row r="242" spans="4:37" x14ac:dyDescent="0.25">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row>
    <row r="243" spans="4:37" x14ac:dyDescent="0.25">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row>
    <row r="244" spans="4:37" x14ac:dyDescent="0.25">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row>
    <row r="245" spans="4:37" x14ac:dyDescent="0.25">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row>
    <row r="246" spans="4:37" x14ac:dyDescent="0.25">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row>
    <row r="247" spans="4:37" x14ac:dyDescent="0.25">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row>
    <row r="248" spans="4:37" x14ac:dyDescent="0.25">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row>
    <row r="249" spans="4:37" x14ac:dyDescent="0.25">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row>
    <row r="250" spans="4:37" x14ac:dyDescent="0.25">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row>
    <row r="251" spans="4:37" x14ac:dyDescent="0.25">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row>
    <row r="252" spans="4:37" x14ac:dyDescent="0.25">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row>
    <row r="253" spans="4:37" x14ac:dyDescent="0.25">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row>
    <row r="254" spans="4:37" x14ac:dyDescent="0.25">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row>
    <row r="255" spans="4:37" x14ac:dyDescent="0.25">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row>
    <row r="256" spans="4:37" x14ac:dyDescent="0.25">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row>
    <row r="257" spans="4:37" x14ac:dyDescent="0.25">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row>
    <row r="258" spans="4:37" x14ac:dyDescent="0.25">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row>
    <row r="259" spans="4:37" x14ac:dyDescent="0.25">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row>
    <row r="260" spans="4:37" x14ac:dyDescent="0.25">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row>
    <row r="261" spans="4:37" x14ac:dyDescent="0.25">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row>
    <row r="262" spans="4:37" x14ac:dyDescent="0.25">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row>
    <row r="263" spans="4:37" x14ac:dyDescent="0.25">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row>
    <row r="264" spans="4:37" x14ac:dyDescent="0.25">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row>
    <row r="265" spans="4:37" x14ac:dyDescent="0.25">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row>
    <row r="266" spans="4:37" x14ac:dyDescent="0.25">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row>
    <row r="267" spans="4:37" x14ac:dyDescent="0.25">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row>
    <row r="268" spans="4:37" x14ac:dyDescent="0.25">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row>
    <row r="269" spans="4:37" x14ac:dyDescent="0.25">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row>
    <row r="270" spans="4:37" x14ac:dyDescent="0.25">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row>
    <row r="271" spans="4:37" x14ac:dyDescent="0.25">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row>
    <row r="272" spans="4:37" x14ac:dyDescent="0.25">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row>
    <row r="273" spans="4:37" x14ac:dyDescent="0.25">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row>
    <row r="274" spans="4:37" x14ac:dyDescent="0.25">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row>
    <row r="275" spans="4:37" x14ac:dyDescent="0.25">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row>
    <row r="276" spans="4:37" x14ac:dyDescent="0.25">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row>
    <row r="277" spans="4:37" x14ac:dyDescent="0.25">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row>
    <row r="278" spans="4:37" x14ac:dyDescent="0.25">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row>
    <row r="279" spans="4:37" x14ac:dyDescent="0.25">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row>
    <row r="280" spans="4:37" x14ac:dyDescent="0.25">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row>
    <row r="281" spans="4:37" x14ac:dyDescent="0.25">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row>
    <row r="282" spans="4:37" x14ac:dyDescent="0.25">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row>
    <row r="283" spans="4:37" x14ac:dyDescent="0.25">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row>
    <row r="284" spans="4:37" x14ac:dyDescent="0.25">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row>
    <row r="285" spans="4:37" x14ac:dyDescent="0.25">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row>
    <row r="286" spans="4:37" x14ac:dyDescent="0.25">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row>
    <row r="287" spans="4:37" x14ac:dyDescent="0.25">
      <c r="D287" s="69"/>
      <c r="Z287" s="69"/>
      <c r="AA287" s="69"/>
      <c r="AB287" s="69"/>
      <c r="AC287" s="69"/>
      <c r="AD287" s="69"/>
      <c r="AE287" s="69"/>
      <c r="AF287" s="69"/>
      <c r="AG287" s="69"/>
      <c r="AH287" s="69"/>
      <c r="AI287" s="69"/>
      <c r="AJ287" s="69"/>
      <c r="AK287" s="69"/>
    </row>
    <row r="288" spans="4:37" x14ac:dyDescent="0.25">
      <c r="D288" s="69"/>
      <c r="Z288" s="69"/>
      <c r="AA288" s="69"/>
      <c r="AB288" s="69"/>
      <c r="AC288" s="69"/>
      <c r="AD288" s="69"/>
      <c r="AE288" s="69"/>
      <c r="AF288" s="69"/>
      <c r="AG288" s="69"/>
      <c r="AH288" s="69"/>
      <c r="AI288" s="69"/>
      <c r="AJ288" s="69"/>
      <c r="AK288" s="69"/>
    </row>
    <row r="289" spans="4:37" x14ac:dyDescent="0.25">
      <c r="D289" s="69"/>
      <c r="Z289" s="69"/>
      <c r="AA289" s="69"/>
      <c r="AB289" s="69"/>
      <c r="AC289" s="69"/>
      <c r="AD289" s="69"/>
      <c r="AE289" s="69"/>
      <c r="AF289" s="69"/>
      <c r="AG289" s="69"/>
      <c r="AH289" s="69"/>
      <c r="AI289" s="69"/>
      <c r="AJ289" s="69"/>
      <c r="AK289" s="69"/>
    </row>
    <row r="290" spans="4:37" x14ac:dyDescent="0.25">
      <c r="D290" s="69"/>
      <c r="Z290" s="69"/>
      <c r="AA290" s="69"/>
      <c r="AB290" s="69"/>
      <c r="AC290" s="69"/>
      <c r="AD290" s="69"/>
      <c r="AE290" s="69"/>
      <c r="AF290" s="69"/>
      <c r="AG290" s="69"/>
      <c r="AH290" s="69"/>
      <c r="AI290" s="69"/>
      <c r="AJ290" s="69"/>
      <c r="AK290" s="69"/>
    </row>
    <row r="291" spans="4:37" x14ac:dyDescent="0.25">
      <c r="D291" s="69"/>
      <c r="Z291" s="69"/>
      <c r="AA291" s="69"/>
      <c r="AB291" s="69"/>
      <c r="AC291" s="69"/>
      <c r="AD291" s="69"/>
      <c r="AE291" s="69"/>
      <c r="AF291" s="69"/>
      <c r="AG291" s="69"/>
      <c r="AH291" s="69"/>
      <c r="AI291" s="69"/>
      <c r="AJ291" s="69"/>
      <c r="AK291" s="69"/>
    </row>
    <row r="292" spans="4:37" x14ac:dyDescent="0.25">
      <c r="D292" s="69"/>
      <c r="Z292" s="69"/>
      <c r="AA292" s="69"/>
      <c r="AB292" s="69"/>
      <c r="AC292" s="69"/>
      <c r="AD292" s="69"/>
      <c r="AE292" s="69"/>
      <c r="AF292" s="69"/>
      <c r="AG292" s="69"/>
      <c r="AH292" s="69"/>
      <c r="AI292" s="69"/>
      <c r="AJ292" s="69"/>
      <c r="AK292" s="69"/>
    </row>
    <row r="293" spans="4:37" x14ac:dyDescent="0.25">
      <c r="D293" s="69"/>
      <c r="Z293" s="69"/>
      <c r="AA293" s="69"/>
      <c r="AB293" s="69"/>
      <c r="AC293" s="69"/>
      <c r="AD293" s="69"/>
      <c r="AE293" s="69"/>
      <c r="AF293" s="69"/>
      <c r="AG293" s="69"/>
      <c r="AH293" s="69"/>
      <c r="AI293" s="69"/>
      <c r="AJ293" s="69"/>
      <c r="AK293" s="69"/>
    </row>
    <row r="294" spans="4:37" x14ac:dyDescent="0.25">
      <c r="D294" s="69"/>
      <c r="Z294" s="69"/>
      <c r="AA294" s="69"/>
      <c r="AB294" s="69"/>
      <c r="AC294" s="69"/>
      <c r="AD294" s="69"/>
      <c r="AE294" s="69"/>
      <c r="AF294" s="69"/>
      <c r="AG294" s="69"/>
      <c r="AH294" s="69"/>
      <c r="AI294" s="69"/>
      <c r="AJ294" s="69"/>
      <c r="AK294" s="69"/>
    </row>
  </sheetData>
  <sheetProtection algorithmName="SHA-512" hashValue="/OIYTE4ezXxVdlEBqOxU6ePHNER4ggS8LUITrlykncLS1G/CG6qAjyhEVKCKETP8b3xfGI7gADe8FMMQqG6myg==" saltValue="LE2D56OSpIdszC/+xNr1yQ==" spinCount="100000" sheet="1" objects="1" scenarios="1"/>
  <mergeCells count="62">
    <mergeCell ref="A20:C21"/>
    <mergeCell ref="A52:C53"/>
    <mergeCell ref="R3:R5"/>
    <mergeCell ref="E16:H16"/>
    <mergeCell ref="I16:O16"/>
    <mergeCell ref="E17:H17"/>
    <mergeCell ref="I17:P17"/>
    <mergeCell ref="E13:H13"/>
    <mergeCell ref="I13:P13"/>
    <mergeCell ref="E18:H18"/>
    <mergeCell ref="I18:P18"/>
    <mergeCell ref="E19:H19"/>
    <mergeCell ref="I19:O19"/>
    <mergeCell ref="I9:P9"/>
    <mergeCell ref="E20:H20"/>
    <mergeCell ref="I20:P20"/>
    <mergeCell ref="E15:H15"/>
    <mergeCell ref="E22:Y25"/>
    <mergeCell ref="A24:C25"/>
    <mergeCell ref="A28:C29"/>
    <mergeCell ref="A26:C27"/>
    <mergeCell ref="A36:C37"/>
    <mergeCell ref="A22:C23"/>
    <mergeCell ref="A50:C51"/>
    <mergeCell ref="A30:C31"/>
    <mergeCell ref="A32:C33"/>
    <mergeCell ref="A34:C35"/>
    <mergeCell ref="A38:C39"/>
    <mergeCell ref="A42:C42"/>
    <mergeCell ref="A1:C1"/>
    <mergeCell ref="A4:C5"/>
    <mergeCell ref="A2:C3"/>
    <mergeCell ref="A14:C15"/>
    <mergeCell ref="A16:C17"/>
    <mergeCell ref="A6:C7"/>
    <mergeCell ref="A12:C13"/>
    <mergeCell ref="A8:C9"/>
    <mergeCell ref="A10:C11"/>
    <mergeCell ref="E11:H11"/>
    <mergeCell ref="I11:O11"/>
    <mergeCell ref="E12:H12"/>
    <mergeCell ref="I12:P12"/>
    <mergeCell ref="A18:C19"/>
    <mergeCell ref="E14:H14"/>
    <mergeCell ref="I14:P14"/>
    <mergeCell ref="I15:P15"/>
    <mergeCell ref="O1:Y1"/>
    <mergeCell ref="E5:H5"/>
    <mergeCell ref="I5:P5"/>
    <mergeCell ref="E6:H6"/>
    <mergeCell ref="I6:O6"/>
    <mergeCell ref="V4:Y4"/>
    <mergeCell ref="T3:T5"/>
    <mergeCell ref="U3:U5"/>
    <mergeCell ref="S3:S5"/>
    <mergeCell ref="E7:H7"/>
    <mergeCell ref="I7:P7"/>
    <mergeCell ref="E10:H10"/>
    <mergeCell ref="I10:P10"/>
    <mergeCell ref="E8:H8"/>
    <mergeCell ref="I8:P8"/>
    <mergeCell ref="E9:H9"/>
  </mergeCells>
  <hyperlinks>
    <hyperlink ref="A4:C5" location="Landing!A1" display="Home" xr:uid="{0C5CF8C0-DFD7-4EDA-BE94-B6F784EEDF31}"/>
    <hyperlink ref="A12:C13" location="ShellEI!A1" display=" - Event IT" xr:uid="{15D8DABF-5168-4C94-A4E8-D27C1FF89CEA}"/>
    <hyperlink ref="A34:C35" location="ShellCD!A1" display="Your contact details" xr:uid="{0868FC58-9E4A-4FA9-B439-8889D03203E0}"/>
    <hyperlink ref="A36:C37" location="ShellOS!A1" display="Order summary" xr:uid="{E3123B1F-F05E-4FF1-9E07-1608CD6AC562}"/>
    <hyperlink ref="A16:C17" location="ShellSA!A1" display="- Safety" xr:uid="{8EEFA513-498A-4F5B-9392-C3807F036A83}"/>
    <hyperlink ref="A26:C27" location="'ShellCA (2)'!A1" display="- Catering - Lunch/Dinner" xr:uid="{1708CF62-9B8F-4FB2-82C9-B4B257B92846}"/>
    <hyperlink ref="A28:C29" location="'ShellCA (3)'!A1" display="- Catering - Alcohol" xr:uid="{5FDDFB8F-DC75-4C0B-BCD9-ABF667BE6A4E}"/>
    <hyperlink ref="A30:C31" location="'ShellCA (4)'!A1" display="- Catering - Hygiene" xr:uid="{5BD2A1F4-8BAD-439A-A673-6070BD4BFCC0}"/>
    <hyperlink ref="A24:C25" location="ShellCA!A1" display="- Catering - Breakfast" xr:uid="{78EBD58C-5AC1-4318-830C-7B1108757693}"/>
    <hyperlink ref="A38:C39" location="ShellTC!A1" display="Terms and Conditions" xr:uid="{7BCB02DD-FD36-4513-8F30-D79B1E8B5775}"/>
    <hyperlink ref="A8:C9" location="ShellFS!A1" display="Full Service" xr:uid="{CD41E509-3A11-46D7-BE7B-3F8FEB4D8250}"/>
    <hyperlink ref="A6:C7" location="ShellIO!A1" display="Important information" xr:uid="{9F58F5BC-81E4-41DC-961D-F4A87BAF2E05}"/>
    <hyperlink ref="A50" r:id="rId1" display="eventorders.nec@necgroup.co.uk" xr:uid="{6144EAA3-15D8-4968-B855-63817667A6DC}"/>
    <hyperlink ref="A50:C51" r:id="rId2" display="Click here to speak to our team!" xr:uid="{16C838BD-56AC-49A6-9A2C-6C12F6C47D53}"/>
    <hyperlink ref="A14:C15" location="ShellUT!A1" display="Utilities - plumbing &amp; compressed air" xr:uid="{9DB1FA13-9CDD-4AC9-B4CD-280847166B80}"/>
    <hyperlink ref="A10:C11" location="'ShellFS (2)'!A1" display="Stand Fitting" xr:uid="{2E545C10-52B6-40F3-980F-11F08002EB90}"/>
    <hyperlink ref="A32:C33" location="ShellGR!A1" display="- Graphics &amp; Rigging" xr:uid="{6BA3FF0D-4EC0-4FA0-AF99-3D00F893E41D}"/>
    <hyperlink ref="A18:C19" location="ShellFC!A1" display="Floor Covering" xr:uid="{4177F966-34AB-4EF5-832C-BC7291F42346}"/>
    <hyperlink ref="A22:C23" location="ShellPP!A1" display="FIT Suggested Party Packages" xr:uid="{5E26618F-98A4-4C84-A99D-C8F1A3E8A0CE}"/>
    <hyperlink ref="A20:C21" location="ShellCL!A1" display="Cleaning" xr:uid="{AF747169-FF73-44DD-B0AA-B8D15545BD7F}"/>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A16EE-BEFC-4420-A2A7-8A9444FA9537}">
  <sheetPr>
    <tabColor rgb="FF1E384E"/>
    <pageSetUpPr autoPageBreaks="0" fitToPage="1"/>
  </sheetPr>
  <dimension ref="A1:AI111"/>
  <sheetViews>
    <sheetView showGridLines="0" showRowColHeaders="0" zoomScaleNormal="100" workbookViewId="0">
      <selection activeCell="A16" sqref="A16:C17"/>
    </sheetView>
  </sheetViews>
  <sheetFormatPr defaultColWidth="8.85546875" defaultRowHeight="18" x14ac:dyDescent="0.25"/>
  <cols>
    <col min="1" max="3" width="10.5703125" style="80" customWidth="1"/>
    <col min="4" max="4" width="4.5703125" style="1" customWidth="1"/>
    <col min="5" max="7" width="8.5703125" style="1" customWidth="1"/>
    <col min="8" max="8" width="11.140625" style="1" customWidth="1"/>
    <col min="9" max="15" width="8.5703125" style="1" customWidth="1"/>
    <col min="16" max="16" width="11.140625" style="1" customWidth="1"/>
    <col min="17" max="17" width="8.5703125" style="1" bestFit="1" customWidth="1"/>
    <col min="18" max="21" width="9.7109375" style="1" bestFit="1" customWidth="1"/>
    <col min="22" max="25" width="9.140625" style="1" customWidth="1"/>
    <col min="26" max="16384" width="8.85546875" style="1"/>
  </cols>
  <sheetData>
    <row r="1" spans="1:35" s="74" customFormat="1" ht="36" customHeight="1" x14ac:dyDescent="0.2">
      <c r="A1" s="860" t="s">
        <v>4</v>
      </c>
      <c r="B1" s="860"/>
      <c r="C1" s="860"/>
      <c r="E1" s="75" t="str">
        <f>Landing!A2</f>
        <v>NEC Fully Connected Order Form - FIT Show 2025</v>
      </c>
      <c r="K1" s="76"/>
      <c r="L1" s="665"/>
      <c r="M1" s="665"/>
      <c r="O1" s="913" t="s">
        <v>670</v>
      </c>
      <c r="P1" s="913"/>
      <c r="Q1" s="913"/>
      <c r="R1" s="913"/>
      <c r="S1" s="913"/>
      <c r="T1" s="913"/>
      <c r="U1" s="913"/>
      <c r="V1" s="913"/>
      <c r="W1" s="913"/>
      <c r="X1" s="913"/>
      <c r="Y1" s="913"/>
    </row>
    <row r="2" spans="1:35" ht="15" customHeight="1" x14ac:dyDescent="0.25">
      <c r="A2" s="1146"/>
      <c r="B2" s="1146"/>
      <c r="C2" s="1146"/>
      <c r="D2" s="69"/>
      <c r="E2" s="695"/>
      <c r="F2" s="69"/>
      <c r="G2" s="69"/>
      <c r="H2" s="69"/>
      <c r="I2" s="69"/>
      <c r="J2" s="69"/>
      <c r="K2" s="696"/>
      <c r="L2" s="697"/>
      <c r="M2" s="697"/>
      <c r="N2" s="69"/>
      <c r="O2" s="698"/>
      <c r="P2" s="698"/>
      <c r="Q2" s="698"/>
      <c r="R2" s="698"/>
      <c r="S2" s="698"/>
      <c r="T2" s="698"/>
      <c r="U2" s="698"/>
      <c r="V2" s="698"/>
      <c r="W2" s="698"/>
      <c r="X2" s="698"/>
      <c r="Y2" s="698"/>
      <c r="Z2" s="69"/>
      <c r="AA2" s="69"/>
      <c r="AB2" s="69"/>
      <c r="AC2" s="69"/>
      <c r="AD2" s="69"/>
      <c r="AE2" s="69"/>
      <c r="AF2" s="69"/>
      <c r="AG2" s="69"/>
      <c r="AH2" s="69"/>
      <c r="AI2" s="69"/>
    </row>
    <row r="3" spans="1:35" ht="15" customHeight="1" x14ac:dyDescent="0.25">
      <c r="A3" s="1147"/>
      <c r="B3" s="1147"/>
      <c r="C3" s="1147"/>
      <c r="D3" s="69"/>
      <c r="E3" s="69"/>
      <c r="F3" s="69"/>
      <c r="G3" s="69"/>
      <c r="H3" s="69"/>
      <c r="I3" s="69"/>
      <c r="J3" s="69"/>
      <c r="K3" s="69"/>
      <c r="L3" s="69"/>
      <c r="M3" s="69"/>
      <c r="N3" s="69"/>
      <c r="O3" s="69"/>
      <c r="P3" s="69"/>
      <c r="Q3" s="69"/>
      <c r="R3" s="939" t="s">
        <v>857</v>
      </c>
      <c r="S3" s="939" t="s">
        <v>858</v>
      </c>
      <c r="T3" s="941" t="s">
        <v>859</v>
      </c>
      <c r="U3" s="1007" t="s">
        <v>36</v>
      </c>
      <c r="V3" s="69"/>
      <c r="W3" s="69"/>
      <c r="X3" s="69"/>
      <c r="Y3" s="69"/>
      <c r="Z3" s="69"/>
      <c r="AA3" s="69"/>
      <c r="AB3" s="69"/>
      <c r="AC3" s="69"/>
      <c r="AD3" s="69"/>
      <c r="AE3" s="69"/>
      <c r="AF3" s="69"/>
      <c r="AG3" s="69"/>
      <c r="AH3" s="69"/>
      <c r="AI3" s="69"/>
    </row>
    <row r="4" spans="1:35" ht="15" customHeight="1" x14ac:dyDescent="0.25">
      <c r="A4" s="930" t="s">
        <v>6</v>
      </c>
      <c r="B4" s="931"/>
      <c r="C4" s="932"/>
      <c r="D4" s="69"/>
      <c r="E4" s="252"/>
      <c r="F4" s="252"/>
      <c r="G4" s="252"/>
      <c r="H4" s="252"/>
      <c r="I4" s="252"/>
      <c r="J4" s="252"/>
      <c r="K4" s="252"/>
      <c r="L4" s="252"/>
      <c r="M4" s="252"/>
      <c r="N4" s="252"/>
      <c r="O4" s="252"/>
      <c r="P4" s="252"/>
      <c r="Q4" s="252"/>
      <c r="R4" s="939"/>
      <c r="S4" s="939"/>
      <c r="T4" s="941"/>
      <c r="U4" s="1008"/>
      <c r="V4" s="1062" t="s">
        <v>241</v>
      </c>
      <c r="W4" s="1062"/>
      <c r="X4" s="1062"/>
      <c r="Y4" s="1163"/>
      <c r="Z4" s="69"/>
      <c r="AA4" s="69"/>
      <c r="AB4" s="69"/>
      <c r="AC4" s="69"/>
      <c r="AD4" s="69"/>
      <c r="AE4" s="69"/>
      <c r="AF4" s="69"/>
      <c r="AG4" s="69"/>
      <c r="AH4" s="69"/>
      <c r="AI4" s="69"/>
    </row>
    <row r="5" spans="1:35" ht="15" customHeight="1" x14ac:dyDescent="0.25">
      <c r="A5" s="933"/>
      <c r="B5" s="934"/>
      <c r="C5" s="935"/>
      <c r="D5" s="69"/>
      <c r="E5" s="1059" t="s">
        <v>30</v>
      </c>
      <c r="F5" s="1060"/>
      <c r="G5" s="1060"/>
      <c r="H5" s="1060"/>
      <c r="I5" s="1060" t="s">
        <v>31</v>
      </c>
      <c r="J5" s="1060"/>
      <c r="K5" s="1060"/>
      <c r="L5" s="1060"/>
      <c r="M5" s="1060"/>
      <c r="N5" s="1060"/>
      <c r="O5" s="1060"/>
      <c r="P5" s="1060"/>
      <c r="Q5" s="699" t="s">
        <v>32</v>
      </c>
      <c r="R5" s="940"/>
      <c r="S5" s="940"/>
      <c r="T5" s="942"/>
      <c r="U5" s="1009"/>
      <c r="V5" s="699" t="s">
        <v>33</v>
      </c>
      <c r="W5" s="699" t="s">
        <v>34</v>
      </c>
      <c r="X5" s="699" t="s">
        <v>35</v>
      </c>
      <c r="Y5" s="710" t="s">
        <v>36</v>
      </c>
      <c r="Z5" s="69"/>
      <c r="AA5" s="69"/>
      <c r="AB5" s="69"/>
      <c r="AC5" s="69"/>
      <c r="AD5" s="69"/>
      <c r="AE5" s="69"/>
      <c r="AF5" s="69"/>
      <c r="AG5" s="69"/>
      <c r="AH5" s="69"/>
      <c r="AI5" s="69"/>
    </row>
    <row r="6" spans="1:35" ht="15" customHeight="1" x14ac:dyDescent="0.25">
      <c r="A6" s="852" t="s">
        <v>8</v>
      </c>
      <c r="B6" s="853"/>
      <c r="C6" s="854"/>
      <c r="D6" s="69"/>
      <c r="E6" s="523" t="s">
        <v>683</v>
      </c>
      <c r="F6" s="524"/>
      <c r="G6" s="524"/>
      <c r="H6" s="524"/>
      <c r="I6" s="515"/>
      <c r="J6" s="515"/>
      <c r="K6" s="515"/>
      <c r="L6" s="515"/>
      <c r="M6" s="515"/>
      <c r="N6" s="515"/>
      <c r="O6" s="515"/>
      <c r="P6" s="513"/>
      <c r="Q6" s="514">
        <f>IF(SUM(Q7:Q16)&gt;0,9999,0)</f>
        <v>0</v>
      </c>
      <c r="R6" s="515"/>
      <c r="S6" s="515"/>
      <c r="T6" s="515"/>
      <c r="U6" s="742"/>
      <c r="V6" s="515"/>
      <c r="W6" s="515"/>
      <c r="X6" s="515"/>
      <c r="Y6" s="516"/>
      <c r="Z6" s="69"/>
      <c r="AA6" s="69"/>
      <c r="AB6" s="69"/>
      <c r="AC6" s="69"/>
      <c r="AD6" s="69"/>
      <c r="AE6" s="69"/>
      <c r="AF6" s="69"/>
      <c r="AG6" s="69"/>
      <c r="AH6" s="69"/>
      <c r="AI6" s="69"/>
    </row>
    <row r="7" spans="1:35" ht="15" customHeight="1" x14ac:dyDescent="0.25">
      <c r="A7" s="855"/>
      <c r="B7" s="856"/>
      <c r="C7" s="857"/>
      <c r="D7" s="69"/>
      <c r="E7" s="986" t="s">
        <v>90</v>
      </c>
      <c r="F7" s="987"/>
      <c r="G7" s="987"/>
      <c r="H7" s="987"/>
      <c r="I7" s="988" t="s">
        <v>811</v>
      </c>
      <c r="J7" s="988"/>
      <c r="K7" s="988"/>
      <c r="L7" s="988"/>
      <c r="M7" s="988"/>
      <c r="N7" s="988"/>
      <c r="O7" s="988"/>
      <c r="P7" s="989"/>
      <c r="Q7" s="385"/>
      <c r="R7" s="147">
        <v>996.02719999999999</v>
      </c>
      <c r="S7" s="139">
        <f>R7*1.07</f>
        <v>1065.749104</v>
      </c>
      <c r="T7" s="139">
        <f>S7*1.2</f>
        <v>1278.8989248</v>
      </c>
      <c r="U7" s="148">
        <f>T7*1.3</f>
        <v>1662.56860224</v>
      </c>
      <c r="V7" s="149">
        <f>$Q7*R7</f>
        <v>0</v>
      </c>
      <c r="W7" s="150">
        <f t="shared" ref="W7:Y9" si="0">$Q7*S7</f>
        <v>0</v>
      </c>
      <c r="X7" s="150">
        <f t="shared" si="0"/>
        <v>0</v>
      </c>
      <c r="Y7" s="525">
        <f t="shared" si="0"/>
        <v>0</v>
      </c>
      <c r="Z7" s="69"/>
      <c r="AA7" s="69"/>
      <c r="AB7" s="69"/>
      <c r="AC7" s="69"/>
      <c r="AD7" s="69"/>
      <c r="AE7" s="69"/>
      <c r="AF7" s="69"/>
      <c r="AG7" s="69"/>
      <c r="AH7" s="69"/>
      <c r="AI7" s="69"/>
    </row>
    <row r="8" spans="1:35" ht="15" customHeight="1" x14ac:dyDescent="0.25">
      <c r="A8" s="852" t="s">
        <v>840</v>
      </c>
      <c r="B8" s="853"/>
      <c r="C8" s="854"/>
      <c r="D8" s="69"/>
      <c r="E8" s="990" t="s">
        <v>90</v>
      </c>
      <c r="F8" s="991"/>
      <c r="G8" s="991"/>
      <c r="H8" s="991"/>
      <c r="I8" s="984" t="s">
        <v>817</v>
      </c>
      <c r="J8" s="984"/>
      <c r="K8" s="984"/>
      <c r="L8" s="984"/>
      <c r="M8" s="984"/>
      <c r="N8" s="984"/>
      <c r="O8" s="984"/>
      <c r="P8" s="985"/>
      <c r="Q8" s="385"/>
      <c r="R8" s="151">
        <v>1089.8944000000001</v>
      </c>
      <c r="S8" s="142">
        <f t="shared" ref="S8:S16" si="1">R8*1.07</f>
        <v>1166.1870080000001</v>
      </c>
      <c r="T8" s="142">
        <f t="shared" ref="T8:T16" si="2">S8*1.2</f>
        <v>1399.4244096</v>
      </c>
      <c r="U8" s="152">
        <f t="shared" ref="U8:U16" si="3">T8*1.3</f>
        <v>1819.2517324800001</v>
      </c>
      <c r="V8" s="153">
        <f t="shared" ref="V8:V9" si="4">$Q8*R8</f>
        <v>0</v>
      </c>
      <c r="W8" s="154">
        <f t="shared" si="0"/>
        <v>0</v>
      </c>
      <c r="X8" s="154">
        <f t="shared" si="0"/>
        <v>0</v>
      </c>
      <c r="Y8" s="526">
        <f t="shared" si="0"/>
        <v>0</v>
      </c>
      <c r="Z8" s="69"/>
      <c r="AA8" s="69"/>
      <c r="AB8" s="69"/>
      <c r="AC8" s="69"/>
      <c r="AD8" s="69"/>
      <c r="AE8" s="69"/>
      <c r="AF8" s="69"/>
      <c r="AG8" s="69"/>
      <c r="AH8" s="69"/>
      <c r="AI8" s="69"/>
    </row>
    <row r="9" spans="1:35" ht="15" customHeight="1" x14ac:dyDescent="0.25">
      <c r="A9" s="855"/>
      <c r="B9" s="856"/>
      <c r="C9" s="857"/>
      <c r="D9" s="69"/>
      <c r="E9" s="983" t="s">
        <v>91</v>
      </c>
      <c r="F9" s="984"/>
      <c r="G9" s="984"/>
      <c r="H9" s="984"/>
      <c r="I9" s="984" t="s">
        <v>812</v>
      </c>
      <c r="J9" s="984"/>
      <c r="K9" s="984"/>
      <c r="L9" s="984"/>
      <c r="M9" s="984"/>
      <c r="N9" s="984"/>
      <c r="O9" s="984"/>
      <c r="P9" s="985"/>
      <c r="Q9" s="385"/>
      <c r="R9" s="151">
        <v>1607.1216000000002</v>
      </c>
      <c r="S9" s="142">
        <f t="shared" si="1"/>
        <v>1719.6201120000003</v>
      </c>
      <c r="T9" s="142">
        <f t="shared" si="2"/>
        <v>2063.5441344000001</v>
      </c>
      <c r="U9" s="152">
        <f t="shared" si="3"/>
        <v>2682.6073747200003</v>
      </c>
      <c r="V9" s="153">
        <f t="shared" si="4"/>
        <v>0</v>
      </c>
      <c r="W9" s="154">
        <f t="shared" si="0"/>
        <v>0</v>
      </c>
      <c r="X9" s="154">
        <f t="shared" si="0"/>
        <v>0</v>
      </c>
      <c r="Y9" s="526">
        <f t="shared" si="0"/>
        <v>0</v>
      </c>
      <c r="Z9" s="69"/>
      <c r="AA9" s="69"/>
      <c r="AB9" s="69"/>
      <c r="AC9" s="69"/>
      <c r="AD9" s="69"/>
      <c r="AE9" s="69"/>
      <c r="AF9" s="69"/>
      <c r="AG9" s="69"/>
      <c r="AH9" s="69"/>
      <c r="AI9" s="69"/>
    </row>
    <row r="10" spans="1:35" ht="15" customHeight="1" x14ac:dyDescent="0.25">
      <c r="A10" s="877" t="s">
        <v>863</v>
      </c>
      <c r="B10" s="878"/>
      <c r="C10" s="879"/>
      <c r="D10" s="69"/>
      <c r="E10" s="983" t="s">
        <v>92</v>
      </c>
      <c r="F10" s="984"/>
      <c r="G10" s="984"/>
      <c r="H10" s="984"/>
      <c r="I10" s="984" t="s">
        <v>813</v>
      </c>
      <c r="J10" s="984"/>
      <c r="K10" s="984"/>
      <c r="L10" s="984"/>
      <c r="M10" s="984"/>
      <c r="N10" s="984"/>
      <c r="O10" s="984"/>
      <c r="P10" s="985"/>
      <c r="Q10" s="385"/>
      <c r="R10" s="151">
        <v>1831.1216000000002</v>
      </c>
      <c r="S10" s="142">
        <f t="shared" si="1"/>
        <v>1959.3001120000004</v>
      </c>
      <c r="T10" s="142">
        <f t="shared" si="2"/>
        <v>2351.1601344000005</v>
      </c>
      <c r="U10" s="152">
        <f t="shared" si="3"/>
        <v>3056.5081747200006</v>
      </c>
      <c r="V10" s="153">
        <f>$Q10*R10</f>
        <v>0</v>
      </c>
      <c r="W10" s="154">
        <f>$Q10*S10</f>
        <v>0</v>
      </c>
      <c r="X10" s="154">
        <f>$Q10*T10</f>
        <v>0</v>
      </c>
      <c r="Y10" s="526">
        <f>$Q10*U10</f>
        <v>0</v>
      </c>
      <c r="Z10" s="69"/>
      <c r="AA10" s="69"/>
      <c r="AB10" s="69"/>
      <c r="AC10" s="69"/>
      <c r="AD10" s="69"/>
      <c r="AE10" s="69"/>
      <c r="AF10" s="69"/>
      <c r="AG10" s="69"/>
      <c r="AH10" s="69"/>
      <c r="AI10" s="69"/>
    </row>
    <row r="11" spans="1:35" ht="15" customHeight="1" x14ac:dyDescent="0.25">
      <c r="A11" s="880"/>
      <c r="B11" s="881"/>
      <c r="C11" s="882"/>
      <c r="D11" s="69"/>
      <c r="E11" s="983" t="s">
        <v>690</v>
      </c>
      <c r="F11" s="984"/>
      <c r="G11" s="984"/>
      <c r="H11" s="984"/>
      <c r="I11" s="984" t="s">
        <v>814</v>
      </c>
      <c r="J11" s="984"/>
      <c r="K11" s="984"/>
      <c r="L11" s="984"/>
      <c r="M11" s="984"/>
      <c r="N11" s="984"/>
      <c r="O11" s="984"/>
      <c r="P11" s="985"/>
      <c r="Q11" s="385"/>
      <c r="R11" s="151">
        <v>1993.3200000000002</v>
      </c>
      <c r="S11" s="142">
        <f t="shared" si="1"/>
        <v>2132.8524000000002</v>
      </c>
      <c r="T11" s="142">
        <f t="shared" si="2"/>
        <v>2559.4228800000001</v>
      </c>
      <c r="U11" s="152">
        <f t="shared" si="3"/>
        <v>3327.2497440000002</v>
      </c>
      <c r="V11" s="153">
        <f t="shared" ref="V11:Y16" si="5">$Q11*R11</f>
        <v>0</v>
      </c>
      <c r="W11" s="154">
        <f t="shared" si="5"/>
        <v>0</v>
      </c>
      <c r="X11" s="154">
        <f t="shared" si="5"/>
        <v>0</v>
      </c>
      <c r="Y11" s="526">
        <f t="shared" si="5"/>
        <v>0</v>
      </c>
      <c r="Z11" s="69"/>
      <c r="AA11" s="69"/>
      <c r="AB11" s="69"/>
      <c r="AC11" s="69"/>
      <c r="AD11" s="69"/>
      <c r="AE11" s="69"/>
      <c r="AF11" s="69"/>
      <c r="AG11" s="69"/>
      <c r="AH11" s="69"/>
      <c r="AI11" s="69"/>
    </row>
    <row r="12" spans="1:35" ht="15" customHeight="1" x14ac:dyDescent="0.25">
      <c r="A12" s="852" t="s">
        <v>828</v>
      </c>
      <c r="B12" s="853"/>
      <c r="C12" s="854"/>
      <c r="D12" s="69"/>
      <c r="E12" s="983" t="s">
        <v>689</v>
      </c>
      <c r="F12" s="984"/>
      <c r="G12" s="984"/>
      <c r="H12" s="984"/>
      <c r="I12" s="984" t="s">
        <v>815</v>
      </c>
      <c r="J12" s="984"/>
      <c r="K12" s="984"/>
      <c r="L12" s="984"/>
      <c r="M12" s="984"/>
      <c r="N12" s="984"/>
      <c r="O12" s="984"/>
      <c r="P12" s="985"/>
      <c r="Q12" s="385"/>
      <c r="R12" s="151">
        <v>1089.8944000000001</v>
      </c>
      <c r="S12" s="142">
        <f t="shared" si="1"/>
        <v>1166.1870080000001</v>
      </c>
      <c r="T12" s="142">
        <f t="shared" si="2"/>
        <v>1399.4244096</v>
      </c>
      <c r="U12" s="152">
        <f t="shared" si="3"/>
        <v>1819.2517324800001</v>
      </c>
      <c r="V12" s="153">
        <f t="shared" si="5"/>
        <v>0</v>
      </c>
      <c r="W12" s="154">
        <f t="shared" si="5"/>
        <v>0</v>
      </c>
      <c r="X12" s="154">
        <f t="shared" si="5"/>
        <v>0</v>
      </c>
      <c r="Y12" s="526">
        <f t="shared" si="5"/>
        <v>0</v>
      </c>
      <c r="Z12" s="69"/>
      <c r="AA12" s="69"/>
      <c r="AB12" s="69"/>
      <c r="AC12" s="69"/>
      <c r="AD12" s="69"/>
      <c r="AE12" s="69"/>
      <c r="AF12" s="69"/>
      <c r="AG12" s="69"/>
      <c r="AH12" s="69"/>
      <c r="AI12" s="69"/>
    </row>
    <row r="13" spans="1:35" ht="15" customHeight="1" x14ac:dyDescent="0.25">
      <c r="A13" s="855"/>
      <c r="B13" s="856"/>
      <c r="C13" s="857"/>
      <c r="D13" s="69"/>
      <c r="E13" s="983" t="s">
        <v>93</v>
      </c>
      <c r="F13" s="984"/>
      <c r="G13" s="984"/>
      <c r="H13" s="984"/>
      <c r="I13" s="984"/>
      <c r="J13" s="984"/>
      <c r="K13" s="984"/>
      <c r="L13" s="984"/>
      <c r="M13" s="984"/>
      <c r="N13" s="984"/>
      <c r="O13" s="984"/>
      <c r="P13" s="985"/>
      <c r="Q13" s="385"/>
      <c r="R13" s="151">
        <v>553.13440000000003</v>
      </c>
      <c r="S13" s="142">
        <f t="shared" si="1"/>
        <v>591.85380800000007</v>
      </c>
      <c r="T13" s="142">
        <f t="shared" si="2"/>
        <v>710.22456960000011</v>
      </c>
      <c r="U13" s="152">
        <f t="shared" si="3"/>
        <v>923.29194048000022</v>
      </c>
      <c r="V13" s="153">
        <f t="shared" si="5"/>
        <v>0</v>
      </c>
      <c r="W13" s="154">
        <f t="shared" si="5"/>
        <v>0</v>
      </c>
      <c r="X13" s="154">
        <f t="shared" si="5"/>
        <v>0</v>
      </c>
      <c r="Y13" s="526">
        <f t="shared" si="5"/>
        <v>0</v>
      </c>
      <c r="Z13" s="69"/>
      <c r="AA13" s="69"/>
      <c r="AB13" s="69"/>
      <c r="AC13" s="69"/>
      <c r="AD13" s="69"/>
      <c r="AE13" s="69"/>
      <c r="AF13" s="69"/>
      <c r="AG13" s="69"/>
      <c r="AH13" s="69"/>
      <c r="AI13" s="69"/>
    </row>
    <row r="14" spans="1:35" ht="15" customHeight="1" x14ac:dyDescent="0.25">
      <c r="A14" s="999" t="s">
        <v>855</v>
      </c>
      <c r="B14" s="1000"/>
      <c r="C14" s="1001"/>
      <c r="D14" s="69"/>
      <c r="E14" s="983" t="s">
        <v>94</v>
      </c>
      <c r="F14" s="984"/>
      <c r="G14" s="984"/>
      <c r="H14" s="984"/>
      <c r="I14" s="984"/>
      <c r="J14" s="984"/>
      <c r="K14" s="984"/>
      <c r="L14" s="984"/>
      <c r="M14" s="984"/>
      <c r="N14" s="984"/>
      <c r="O14" s="984"/>
      <c r="P14" s="985"/>
      <c r="Q14" s="385"/>
      <c r="R14" s="151">
        <v>553.13440000000003</v>
      </c>
      <c r="S14" s="142">
        <f t="shared" si="1"/>
        <v>591.85380800000007</v>
      </c>
      <c r="T14" s="142">
        <f t="shared" si="2"/>
        <v>710.22456960000011</v>
      </c>
      <c r="U14" s="152">
        <f t="shared" si="3"/>
        <v>923.29194048000022</v>
      </c>
      <c r="V14" s="153">
        <f t="shared" si="5"/>
        <v>0</v>
      </c>
      <c r="W14" s="154">
        <f t="shared" si="5"/>
        <v>0</v>
      </c>
      <c r="X14" s="154">
        <f t="shared" si="5"/>
        <v>0</v>
      </c>
      <c r="Y14" s="526">
        <f t="shared" si="5"/>
        <v>0</v>
      </c>
      <c r="Z14" s="69"/>
      <c r="AA14" s="69"/>
      <c r="AB14" s="69"/>
      <c r="AC14" s="69"/>
      <c r="AD14" s="69"/>
      <c r="AE14" s="69"/>
      <c r="AF14" s="69"/>
      <c r="AG14" s="69"/>
      <c r="AH14" s="69"/>
      <c r="AI14" s="69"/>
    </row>
    <row r="15" spans="1:35" ht="15" customHeight="1" x14ac:dyDescent="0.25">
      <c r="A15" s="1002"/>
      <c r="B15" s="1003"/>
      <c r="C15" s="1004"/>
      <c r="D15" s="69"/>
      <c r="E15" s="983" t="s">
        <v>691</v>
      </c>
      <c r="F15" s="984"/>
      <c r="G15" s="984"/>
      <c r="H15" s="984"/>
      <c r="I15" s="985" t="s">
        <v>688</v>
      </c>
      <c r="J15" s="1005"/>
      <c r="K15" s="1005"/>
      <c r="L15" s="1005"/>
      <c r="M15" s="1005"/>
      <c r="N15" s="1005"/>
      <c r="O15" s="1005"/>
      <c r="P15" s="1006"/>
      <c r="Q15" s="385"/>
      <c r="R15" s="151">
        <v>93.867200000000011</v>
      </c>
      <c r="S15" s="142">
        <f t="shared" si="1"/>
        <v>100.43790400000002</v>
      </c>
      <c r="T15" s="142">
        <f t="shared" si="2"/>
        <v>120.52548480000002</v>
      </c>
      <c r="U15" s="152">
        <f t="shared" si="3"/>
        <v>156.68313024000003</v>
      </c>
      <c r="V15" s="153">
        <f t="shared" si="5"/>
        <v>0</v>
      </c>
      <c r="W15" s="154">
        <f t="shared" si="5"/>
        <v>0</v>
      </c>
      <c r="X15" s="154">
        <f t="shared" si="5"/>
        <v>0</v>
      </c>
      <c r="Y15" s="526">
        <f t="shared" si="5"/>
        <v>0</v>
      </c>
      <c r="Z15" s="69"/>
      <c r="AA15" s="69"/>
      <c r="AB15" s="69"/>
      <c r="AC15" s="69"/>
      <c r="AD15" s="69"/>
      <c r="AE15" s="69"/>
      <c r="AF15" s="69"/>
      <c r="AG15" s="69"/>
      <c r="AH15" s="69"/>
      <c r="AI15" s="69"/>
    </row>
    <row r="16" spans="1:35" ht="15" customHeight="1" x14ac:dyDescent="0.25">
      <c r="A16" s="852" t="s">
        <v>665</v>
      </c>
      <c r="B16" s="853"/>
      <c r="C16" s="854"/>
      <c r="D16" s="69"/>
      <c r="E16" s="992" t="s">
        <v>687</v>
      </c>
      <c r="F16" s="993"/>
      <c r="G16" s="993"/>
      <c r="H16" s="993"/>
      <c r="I16" s="993" t="s">
        <v>688</v>
      </c>
      <c r="J16" s="993"/>
      <c r="K16" s="993"/>
      <c r="L16" s="993"/>
      <c r="M16" s="993"/>
      <c r="N16" s="993"/>
      <c r="O16" s="993"/>
      <c r="P16" s="994"/>
      <c r="Q16" s="385"/>
      <c r="R16" s="155">
        <v>93.867200000000011</v>
      </c>
      <c r="S16" s="145">
        <f t="shared" si="1"/>
        <v>100.43790400000002</v>
      </c>
      <c r="T16" s="145">
        <f t="shared" si="2"/>
        <v>120.52548480000002</v>
      </c>
      <c r="U16" s="156">
        <f t="shared" si="3"/>
        <v>156.68313024000003</v>
      </c>
      <c r="V16" s="157">
        <f t="shared" si="5"/>
        <v>0</v>
      </c>
      <c r="W16" s="158">
        <f t="shared" si="5"/>
        <v>0</v>
      </c>
      <c r="X16" s="158">
        <f t="shared" si="5"/>
        <v>0</v>
      </c>
      <c r="Y16" s="527">
        <f t="shared" si="5"/>
        <v>0</v>
      </c>
      <c r="Z16" s="69"/>
      <c r="AA16" s="69"/>
      <c r="AB16" s="69"/>
      <c r="AC16" s="69"/>
      <c r="AD16" s="69"/>
      <c r="AE16" s="69"/>
      <c r="AF16" s="69"/>
      <c r="AG16" s="69"/>
      <c r="AH16" s="69"/>
      <c r="AI16" s="69"/>
    </row>
    <row r="17" spans="1:35" ht="15" customHeight="1" x14ac:dyDescent="0.25">
      <c r="A17" s="855"/>
      <c r="B17" s="856"/>
      <c r="C17" s="857"/>
      <c r="D17" s="69"/>
      <c r="E17" s="528" t="s">
        <v>684</v>
      </c>
      <c r="F17" s="261"/>
      <c r="G17" s="261"/>
      <c r="H17" s="261"/>
      <c r="I17" s="159"/>
      <c r="J17" s="159"/>
      <c r="K17" s="159"/>
      <c r="L17" s="159"/>
      <c r="M17" s="159"/>
      <c r="N17" s="159"/>
      <c r="O17" s="159"/>
      <c r="P17" s="159"/>
      <c r="Q17" s="251">
        <f>IF(SUM(Q18:Q19)&gt;0,9999,0)</f>
        <v>0</v>
      </c>
      <c r="R17" s="159"/>
      <c r="S17" s="159"/>
      <c r="T17" s="159"/>
      <c r="U17" s="159"/>
      <c r="V17" s="159"/>
      <c r="W17" s="159"/>
      <c r="X17" s="159"/>
      <c r="Y17" s="529"/>
      <c r="Z17" s="69"/>
      <c r="AA17" s="69"/>
      <c r="AB17" s="69"/>
      <c r="AC17" s="69"/>
      <c r="AD17" s="69"/>
      <c r="AE17" s="69"/>
      <c r="AF17" s="69"/>
      <c r="AG17" s="69"/>
      <c r="AH17" s="69"/>
      <c r="AI17" s="69"/>
    </row>
    <row r="18" spans="1:35" ht="15" customHeight="1" x14ac:dyDescent="0.25">
      <c r="A18" s="852" t="s">
        <v>865</v>
      </c>
      <c r="B18" s="853"/>
      <c r="C18" s="854"/>
      <c r="D18" s="69"/>
      <c r="E18" s="986" t="s">
        <v>95</v>
      </c>
      <c r="F18" s="987"/>
      <c r="G18" s="987"/>
      <c r="H18" s="987"/>
      <c r="I18" s="988"/>
      <c r="J18" s="988"/>
      <c r="K18" s="988"/>
      <c r="L18" s="988"/>
      <c r="M18" s="988"/>
      <c r="N18" s="988"/>
      <c r="O18" s="988"/>
      <c r="P18" s="989"/>
      <c r="Q18" s="385"/>
      <c r="R18" s="147">
        <v>996.02719999999999</v>
      </c>
      <c r="S18" s="139">
        <f>R18*1.07</f>
        <v>1065.749104</v>
      </c>
      <c r="T18" s="139">
        <f>S18*1.2</f>
        <v>1278.8989248</v>
      </c>
      <c r="U18" s="148">
        <f>T18*1.3</f>
        <v>1662.56860224</v>
      </c>
      <c r="V18" s="149">
        <f>$Q18*R18</f>
        <v>0</v>
      </c>
      <c r="W18" s="150">
        <f t="shared" ref="W18:Y19" si="6">$Q18*S18</f>
        <v>0</v>
      </c>
      <c r="X18" s="150">
        <f t="shared" si="6"/>
        <v>0</v>
      </c>
      <c r="Y18" s="525">
        <f t="shared" si="6"/>
        <v>0</v>
      </c>
      <c r="Z18" s="69"/>
      <c r="AA18" s="69"/>
      <c r="AB18" s="69"/>
      <c r="AC18" s="69"/>
      <c r="AD18" s="69"/>
      <c r="AE18" s="69"/>
      <c r="AF18" s="69"/>
      <c r="AG18" s="69"/>
      <c r="AH18" s="69"/>
      <c r="AI18" s="69"/>
    </row>
    <row r="19" spans="1:35" ht="15" customHeight="1" x14ac:dyDescent="0.25">
      <c r="A19" s="855"/>
      <c r="B19" s="856"/>
      <c r="C19" s="857"/>
      <c r="D19" s="69"/>
      <c r="E19" s="990" t="s">
        <v>96</v>
      </c>
      <c r="F19" s="991"/>
      <c r="G19" s="991"/>
      <c r="H19" s="991"/>
      <c r="I19" s="984" t="s">
        <v>97</v>
      </c>
      <c r="J19" s="984"/>
      <c r="K19" s="984"/>
      <c r="L19" s="984"/>
      <c r="M19" s="984"/>
      <c r="N19" s="984"/>
      <c r="O19" s="984"/>
      <c r="P19" s="985"/>
      <c r="Q19" s="385"/>
      <c r="R19" s="151">
        <v>224.90720000000002</v>
      </c>
      <c r="S19" s="142">
        <f>R19*1.07</f>
        <v>240.65070400000002</v>
      </c>
      <c r="T19" s="142">
        <f>S19*1.2</f>
        <v>288.78084480000001</v>
      </c>
      <c r="U19" s="152">
        <f>T19*1.3</f>
        <v>375.41509824000002</v>
      </c>
      <c r="V19" s="157">
        <f t="shared" ref="V19" si="7">$Q19*R19</f>
        <v>0</v>
      </c>
      <c r="W19" s="158">
        <f t="shared" si="6"/>
        <v>0</v>
      </c>
      <c r="X19" s="158">
        <f t="shared" si="6"/>
        <v>0</v>
      </c>
      <c r="Y19" s="527">
        <f t="shared" si="6"/>
        <v>0</v>
      </c>
      <c r="Z19" s="69"/>
      <c r="AA19" s="69"/>
      <c r="AB19" s="69"/>
      <c r="AC19" s="69"/>
      <c r="AD19" s="69"/>
      <c r="AE19" s="69"/>
      <c r="AF19" s="69"/>
      <c r="AG19" s="69"/>
      <c r="AH19" s="69"/>
      <c r="AI19" s="69"/>
    </row>
    <row r="20" spans="1:35" ht="15" customHeight="1" x14ac:dyDescent="0.25">
      <c r="A20" s="852" t="s">
        <v>633</v>
      </c>
      <c r="B20" s="853"/>
      <c r="C20" s="854"/>
      <c r="D20" s="69"/>
      <c r="E20" s="528" t="s">
        <v>685</v>
      </c>
      <c r="F20" s="261"/>
      <c r="G20" s="261"/>
      <c r="H20" s="261"/>
      <c r="I20" s="159"/>
      <c r="J20" s="159"/>
      <c r="K20" s="159"/>
      <c r="L20" s="159"/>
      <c r="M20" s="159"/>
      <c r="N20" s="159"/>
      <c r="O20" s="159"/>
      <c r="P20" s="159"/>
      <c r="Q20" s="251">
        <f>IF(SUM(Q21:Q23)&gt;0,9999,0)</f>
        <v>0</v>
      </c>
      <c r="R20" s="159"/>
      <c r="S20" s="159"/>
      <c r="T20" s="159"/>
      <c r="U20" s="159"/>
      <c r="V20" s="159"/>
      <c r="W20" s="159"/>
      <c r="X20" s="159"/>
      <c r="Y20" s="529"/>
      <c r="Z20" s="69"/>
      <c r="AA20" s="69"/>
      <c r="AB20" s="69"/>
      <c r="AC20" s="69"/>
      <c r="AD20" s="69"/>
      <c r="AE20" s="69"/>
      <c r="AF20" s="69"/>
      <c r="AG20" s="69"/>
      <c r="AH20" s="69"/>
      <c r="AI20" s="69"/>
    </row>
    <row r="21" spans="1:35" ht="15" customHeight="1" x14ac:dyDescent="0.25">
      <c r="A21" s="855"/>
      <c r="B21" s="856"/>
      <c r="C21" s="857"/>
      <c r="D21" s="69"/>
      <c r="E21" s="983" t="s">
        <v>98</v>
      </c>
      <c r="F21" s="984"/>
      <c r="G21" s="984"/>
      <c r="H21" s="984"/>
      <c r="I21" s="984"/>
      <c r="J21" s="984"/>
      <c r="K21" s="984"/>
      <c r="L21" s="984"/>
      <c r="M21" s="984"/>
      <c r="N21" s="984"/>
      <c r="O21" s="984"/>
      <c r="P21" s="985"/>
      <c r="Q21" s="385"/>
      <c r="R21" s="151">
        <v>996.02719999999999</v>
      </c>
      <c r="S21" s="142">
        <f>R21*1.07</f>
        <v>1065.749104</v>
      </c>
      <c r="T21" s="142">
        <f>S21*1.2</f>
        <v>1278.8989248</v>
      </c>
      <c r="U21" s="152">
        <f>T21*1.3</f>
        <v>1662.56860224</v>
      </c>
      <c r="V21" s="149">
        <f t="shared" ref="V21:Y23" si="8">$Q21*R21</f>
        <v>0</v>
      </c>
      <c r="W21" s="150">
        <f t="shared" si="8"/>
        <v>0</v>
      </c>
      <c r="X21" s="150">
        <f t="shared" si="8"/>
        <v>0</v>
      </c>
      <c r="Y21" s="525">
        <f t="shared" si="8"/>
        <v>0</v>
      </c>
      <c r="Z21" s="69"/>
      <c r="AA21" s="69"/>
      <c r="AB21" s="69"/>
      <c r="AC21" s="69"/>
      <c r="AD21" s="69"/>
      <c r="AE21" s="69"/>
      <c r="AF21" s="69"/>
      <c r="AG21" s="69"/>
      <c r="AH21" s="69"/>
      <c r="AI21" s="69"/>
    </row>
    <row r="22" spans="1:35" ht="15" customHeight="1" x14ac:dyDescent="0.25">
      <c r="A22" s="877" t="s">
        <v>901</v>
      </c>
      <c r="B22" s="878"/>
      <c r="C22" s="879"/>
      <c r="D22" s="69"/>
      <c r="E22" s="983" t="s">
        <v>99</v>
      </c>
      <c r="F22" s="984"/>
      <c r="G22" s="984"/>
      <c r="H22" s="984"/>
      <c r="I22" s="984" t="s">
        <v>97</v>
      </c>
      <c r="J22" s="984"/>
      <c r="K22" s="984"/>
      <c r="L22" s="984"/>
      <c r="M22" s="984"/>
      <c r="N22" s="984"/>
      <c r="O22" s="984"/>
      <c r="P22" s="985"/>
      <c r="Q22" s="385"/>
      <c r="R22" s="151">
        <v>224.90720000000002</v>
      </c>
      <c r="S22" s="142">
        <f>R22*1.07</f>
        <v>240.65070400000002</v>
      </c>
      <c r="T22" s="142">
        <f t="shared" ref="T22:T23" si="9">S22*1.2</f>
        <v>288.78084480000001</v>
      </c>
      <c r="U22" s="152">
        <f t="shared" ref="U22:U23" si="10">T22*1.3</f>
        <v>375.41509824000002</v>
      </c>
      <c r="V22" s="153">
        <f t="shared" si="8"/>
        <v>0</v>
      </c>
      <c r="W22" s="154">
        <f t="shared" si="8"/>
        <v>0</v>
      </c>
      <c r="X22" s="154">
        <f t="shared" si="8"/>
        <v>0</v>
      </c>
      <c r="Y22" s="526">
        <f t="shared" si="8"/>
        <v>0</v>
      </c>
      <c r="Z22" s="69"/>
      <c r="AA22" s="69"/>
      <c r="AB22" s="69"/>
      <c r="AC22" s="69"/>
      <c r="AD22" s="69"/>
      <c r="AE22" s="69"/>
      <c r="AF22" s="69"/>
      <c r="AG22" s="69"/>
      <c r="AH22" s="69"/>
      <c r="AI22" s="69"/>
    </row>
    <row r="23" spans="1:35" ht="15" customHeight="1" x14ac:dyDescent="0.25">
      <c r="A23" s="880"/>
      <c r="B23" s="881"/>
      <c r="C23" s="882"/>
      <c r="D23" s="69"/>
      <c r="E23" s="1010" t="s">
        <v>100</v>
      </c>
      <c r="F23" s="1011"/>
      <c r="G23" s="1011"/>
      <c r="H23" s="1011"/>
      <c r="I23" s="1011"/>
      <c r="J23" s="1011"/>
      <c r="K23" s="1011"/>
      <c r="L23" s="1011"/>
      <c r="M23" s="1011"/>
      <c r="N23" s="1011"/>
      <c r="O23" s="1011"/>
      <c r="P23" s="1012"/>
      <c r="Q23" s="522"/>
      <c r="R23" s="530">
        <v>115.7184</v>
      </c>
      <c r="S23" s="531">
        <f>R23*1.07</f>
        <v>123.81868800000001</v>
      </c>
      <c r="T23" s="531">
        <f t="shared" si="9"/>
        <v>148.58242559999999</v>
      </c>
      <c r="U23" s="532">
        <f t="shared" si="10"/>
        <v>193.15715327999999</v>
      </c>
      <c r="V23" s="533">
        <f t="shared" si="8"/>
        <v>0</v>
      </c>
      <c r="W23" s="534">
        <f t="shared" si="8"/>
        <v>0</v>
      </c>
      <c r="X23" s="534">
        <f t="shared" si="8"/>
        <v>0</v>
      </c>
      <c r="Y23" s="535">
        <f t="shared" si="8"/>
        <v>0</v>
      </c>
      <c r="Z23" s="69"/>
      <c r="AA23" s="69"/>
      <c r="AB23" s="69"/>
      <c r="AC23" s="69"/>
      <c r="AD23" s="69"/>
      <c r="AE23" s="69"/>
      <c r="AF23" s="69"/>
      <c r="AG23" s="69"/>
      <c r="AH23" s="69"/>
      <c r="AI23" s="69"/>
    </row>
    <row r="24" spans="1:35" ht="15" customHeight="1" x14ac:dyDescent="0.25">
      <c r="A24" s="852" t="s">
        <v>666</v>
      </c>
      <c r="B24" s="853"/>
      <c r="C24" s="854"/>
      <c r="D24" s="69"/>
      <c r="E24" s="1013" t="s">
        <v>686</v>
      </c>
      <c r="F24" s="1013"/>
      <c r="G24" s="1013"/>
      <c r="H24" s="1013"/>
      <c r="I24" s="1013"/>
      <c r="J24" s="1013"/>
      <c r="K24" s="1013"/>
      <c r="L24" s="1013"/>
      <c r="M24" s="1013"/>
      <c r="N24" s="1013"/>
      <c r="O24" s="1013"/>
      <c r="P24" s="1013"/>
      <c r="Q24" s="1013"/>
      <c r="R24" s="1013"/>
      <c r="S24" s="1013"/>
      <c r="T24" s="1013"/>
      <c r="U24" s="1013"/>
      <c r="V24" s="1013"/>
      <c r="W24" s="1013"/>
      <c r="X24" s="1013"/>
      <c r="Y24" s="1013"/>
      <c r="Z24" s="83"/>
      <c r="AA24" s="83"/>
      <c r="AB24" s="83"/>
      <c r="AC24" s="83"/>
      <c r="AD24" s="83"/>
      <c r="AE24" s="83"/>
      <c r="AF24" s="83"/>
      <c r="AG24" s="83"/>
      <c r="AH24" s="83"/>
      <c r="AI24" s="69"/>
    </row>
    <row r="25" spans="1:35" ht="15" customHeight="1" x14ac:dyDescent="0.25">
      <c r="A25" s="855"/>
      <c r="B25" s="856"/>
      <c r="C25" s="857"/>
      <c r="D25" s="69"/>
      <c r="E25" s="1014"/>
      <c r="F25" s="1014"/>
      <c r="G25" s="1014"/>
      <c r="H25" s="1014"/>
      <c r="I25" s="1014"/>
      <c r="J25" s="1014"/>
      <c r="K25" s="1014"/>
      <c r="L25" s="1014"/>
      <c r="M25" s="1014"/>
      <c r="N25" s="1014"/>
      <c r="O25" s="1014"/>
      <c r="P25" s="1014"/>
      <c r="Q25" s="1014"/>
      <c r="R25" s="1014"/>
      <c r="S25" s="1014"/>
      <c r="T25" s="1014"/>
      <c r="U25" s="1014"/>
      <c r="V25" s="1014"/>
      <c r="W25" s="1014"/>
      <c r="X25" s="1014"/>
      <c r="Y25" s="1014"/>
      <c r="Z25" s="69"/>
      <c r="AA25" s="69"/>
      <c r="AB25" s="69"/>
      <c r="AC25" s="69"/>
      <c r="AD25" s="69"/>
      <c r="AE25" s="69"/>
      <c r="AF25" s="69"/>
      <c r="AG25" s="69"/>
      <c r="AH25" s="69"/>
      <c r="AI25" s="69"/>
    </row>
    <row r="26" spans="1:35" ht="15" customHeight="1" x14ac:dyDescent="0.25">
      <c r="A26" s="852" t="s">
        <v>667</v>
      </c>
      <c r="B26" s="853"/>
      <c r="C26" s="854"/>
      <c r="D26" s="69"/>
      <c r="E26" s="1014"/>
      <c r="F26" s="1014"/>
      <c r="G26" s="1014"/>
      <c r="H26" s="1014"/>
      <c r="I26" s="1014"/>
      <c r="J26" s="1014"/>
      <c r="K26" s="1014"/>
      <c r="L26" s="1014"/>
      <c r="M26" s="1014"/>
      <c r="N26" s="1014"/>
      <c r="O26" s="1014"/>
      <c r="P26" s="1014"/>
      <c r="Q26" s="1014"/>
      <c r="R26" s="1014"/>
      <c r="S26" s="1014"/>
      <c r="T26" s="1014"/>
      <c r="U26" s="1014"/>
      <c r="V26" s="1014"/>
      <c r="W26" s="1014"/>
      <c r="X26" s="1014"/>
      <c r="Y26" s="1014"/>
      <c r="Z26" s="69"/>
      <c r="AA26" s="69"/>
      <c r="AB26" s="69"/>
      <c r="AC26" s="69"/>
      <c r="AD26" s="69"/>
      <c r="AE26" s="69"/>
      <c r="AF26" s="69"/>
      <c r="AG26" s="69"/>
      <c r="AH26" s="69"/>
      <c r="AI26" s="69"/>
    </row>
    <row r="27" spans="1:35" ht="15" customHeight="1" x14ac:dyDescent="0.25">
      <c r="A27" s="855"/>
      <c r="B27" s="856"/>
      <c r="C27" s="857"/>
      <c r="D27" s="69"/>
      <c r="E27" s="1014"/>
      <c r="F27" s="1014"/>
      <c r="G27" s="1014"/>
      <c r="H27" s="1014"/>
      <c r="I27" s="1014"/>
      <c r="J27" s="1014"/>
      <c r="K27" s="1014"/>
      <c r="L27" s="1014"/>
      <c r="M27" s="1014"/>
      <c r="N27" s="1014"/>
      <c r="O27" s="1014"/>
      <c r="P27" s="1014"/>
      <c r="Q27" s="1014"/>
      <c r="R27" s="1014"/>
      <c r="S27" s="1014"/>
      <c r="T27" s="1014"/>
      <c r="U27" s="1014"/>
      <c r="V27" s="1014"/>
      <c r="W27" s="1014"/>
      <c r="X27" s="1014"/>
      <c r="Y27" s="1014"/>
      <c r="Z27" s="69"/>
      <c r="AA27" s="69"/>
      <c r="AB27" s="69"/>
      <c r="AC27" s="69"/>
      <c r="AD27" s="69"/>
      <c r="AE27" s="69"/>
      <c r="AF27" s="69"/>
      <c r="AG27" s="69"/>
      <c r="AH27" s="69"/>
      <c r="AI27" s="69"/>
    </row>
    <row r="28" spans="1:35" ht="15" customHeight="1" x14ac:dyDescent="0.25">
      <c r="A28" s="852" t="s">
        <v>668</v>
      </c>
      <c r="B28" s="853"/>
      <c r="C28" s="854"/>
      <c r="D28" s="69"/>
      <c r="E28" s="1014"/>
      <c r="F28" s="1014"/>
      <c r="G28" s="1014"/>
      <c r="H28" s="1014"/>
      <c r="I28" s="1014"/>
      <c r="J28" s="1014"/>
      <c r="K28" s="1014"/>
      <c r="L28" s="1014"/>
      <c r="M28" s="1014"/>
      <c r="N28" s="1014"/>
      <c r="O28" s="1014"/>
      <c r="P28" s="1014"/>
      <c r="Q28" s="1014"/>
      <c r="R28" s="1014"/>
      <c r="S28" s="1014"/>
      <c r="T28" s="1014"/>
      <c r="U28" s="1014"/>
      <c r="V28" s="1014"/>
      <c r="W28" s="1014"/>
      <c r="X28" s="1014"/>
      <c r="Y28" s="1014"/>
      <c r="Z28" s="69"/>
      <c r="AA28" s="69"/>
      <c r="AB28" s="69"/>
      <c r="AC28" s="69"/>
      <c r="AD28" s="69"/>
      <c r="AE28" s="69"/>
      <c r="AF28" s="69"/>
      <c r="AG28" s="69"/>
      <c r="AH28" s="69"/>
      <c r="AI28" s="69"/>
    </row>
    <row r="29" spans="1:35" ht="15" customHeight="1" x14ac:dyDescent="0.25">
      <c r="A29" s="855"/>
      <c r="B29" s="856"/>
      <c r="C29" s="857"/>
      <c r="D29" s="69"/>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69"/>
      <c r="AA29" s="69"/>
      <c r="AB29" s="69"/>
      <c r="AC29" s="69"/>
      <c r="AD29" s="69"/>
      <c r="AE29" s="69"/>
      <c r="AF29" s="69"/>
      <c r="AG29" s="69"/>
      <c r="AH29" s="69"/>
      <c r="AI29" s="69"/>
    </row>
    <row r="30" spans="1:35" ht="15" customHeight="1" x14ac:dyDescent="0.25">
      <c r="A30" s="852" t="s">
        <v>669</v>
      </c>
      <c r="B30" s="853"/>
      <c r="C30" s="854"/>
      <c r="D30" s="69"/>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69"/>
      <c r="AA30" s="69"/>
      <c r="AB30" s="69"/>
      <c r="AC30" s="69"/>
      <c r="AD30" s="69"/>
      <c r="AE30" s="69"/>
      <c r="AF30" s="69"/>
      <c r="AG30" s="69"/>
      <c r="AH30" s="69"/>
      <c r="AI30" s="69"/>
    </row>
    <row r="31" spans="1:35" ht="15" customHeight="1" x14ac:dyDescent="0.25">
      <c r="A31" s="855"/>
      <c r="B31" s="856"/>
      <c r="C31" s="857"/>
      <c r="D31" s="69"/>
      <c r="E31" s="1014"/>
      <c r="F31" s="1014"/>
      <c r="G31" s="1014"/>
      <c r="H31" s="1014"/>
      <c r="I31" s="1014"/>
      <c r="J31" s="1014"/>
      <c r="K31" s="1014"/>
      <c r="L31" s="1014"/>
      <c r="M31" s="1014"/>
      <c r="N31" s="1014"/>
      <c r="O31" s="1014"/>
      <c r="P31" s="1014"/>
      <c r="Q31" s="1014"/>
      <c r="R31" s="1014"/>
      <c r="S31" s="1014"/>
      <c r="T31" s="1014"/>
      <c r="U31" s="1014"/>
      <c r="V31" s="1014"/>
      <c r="W31" s="1014"/>
      <c r="X31" s="1014"/>
      <c r="Y31" s="1014"/>
      <c r="Z31" s="69"/>
      <c r="AA31" s="69"/>
      <c r="AB31" s="69"/>
      <c r="AC31" s="69"/>
      <c r="AD31" s="69"/>
      <c r="AE31" s="69"/>
      <c r="AF31" s="69"/>
      <c r="AG31" s="69"/>
      <c r="AH31" s="69"/>
      <c r="AI31" s="69"/>
    </row>
    <row r="32" spans="1:35" ht="15" customHeight="1" x14ac:dyDescent="0.25">
      <c r="A32" s="845" t="s">
        <v>862</v>
      </c>
      <c r="B32" s="846"/>
      <c r="C32" s="847"/>
      <c r="D32" s="69"/>
      <c r="E32" s="1014"/>
      <c r="F32" s="1014"/>
      <c r="G32" s="1014"/>
      <c r="H32" s="1014"/>
      <c r="I32" s="1014"/>
      <c r="J32" s="1014"/>
      <c r="K32" s="1014"/>
      <c r="L32" s="1014"/>
      <c r="M32" s="1014"/>
      <c r="N32" s="1014"/>
      <c r="O32" s="1014"/>
      <c r="P32" s="1014"/>
      <c r="Q32" s="1014"/>
      <c r="R32" s="1014"/>
      <c r="S32" s="1014"/>
      <c r="T32" s="1014"/>
      <c r="U32" s="1014"/>
      <c r="V32" s="1014"/>
      <c r="W32" s="1014"/>
      <c r="X32" s="1014"/>
      <c r="Y32" s="1014"/>
      <c r="Z32" s="69"/>
      <c r="AA32" s="69"/>
      <c r="AB32" s="69"/>
      <c r="AC32" s="69"/>
      <c r="AD32" s="69"/>
      <c r="AE32" s="69"/>
      <c r="AF32" s="69"/>
      <c r="AG32" s="69"/>
      <c r="AH32" s="69"/>
      <c r="AI32" s="69"/>
    </row>
    <row r="33" spans="1:35" ht="15" customHeight="1" x14ac:dyDescent="0.25">
      <c r="A33" s="848"/>
      <c r="B33" s="849"/>
      <c r="C33" s="850"/>
      <c r="D33" s="69"/>
      <c r="Z33" s="69"/>
      <c r="AA33" s="69"/>
      <c r="AB33" s="69"/>
      <c r="AC33" s="69"/>
      <c r="AD33" s="69"/>
      <c r="AE33" s="69"/>
      <c r="AF33" s="69"/>
      <c r="AG33" s="69"/>
      <c r="AH33" s="69"/>
      <c r="AI33" s="69"/>
    </row>
    <row r="34" spans="1:35" ht="15" customHeight="1" x14ac:dyDescent="0.25">
      <c r="A34" s="930" t="s">
        <v>12</v>
      </c>
      <c r="B34" s="931"/>
      <c r="C34" s="932"/>
      <c r="D34" s="69"/>
      <c r="E34" s="234"/>
      <c r="F34" s="235"/>
      <c r="G34" s="235"/>
      <c r="H34" s="235"/>
      <c r="I34" s="235"/>
      <c r="J34" s="235"/>
      <c r="K34" s="235"/>
      <c r="L34" s="235"/>
      <c r="M34" s="235"/>
      <c r="N34" s="235"/>
      <c r="O34" s="235"/>
      <c r="P34" s="235"/>
      <c r="Q34" s="235"/>
      <c r="R34" s="235"/>
      <c r="S34" s="236"/>
      <c r="T34" s="237"/>
      <c r="Z34" s="69"/>
      <c r="AA34" s="69"/>
      <c r="AB34" s="69"/>
      <c r="AC34" s="69"/>
      <c r="AD34" s="69"/>
      <c r="AE34" s="69"/>
      <c r="AF34" s="69"/>
      <c r="AG34" s="69"/>
      <c r="AH34" s="69"/>
      <c r="AI34" s="69"/>
    </row>
    <row r="35" spans="1:35" ht="15" customHeight="1" x14ac:dyDescent="0.25">
      <c r="A35" s="933"/>
      <c r="B35" s="934"/>
      <c r="C35" s="935"/>
      <c r="D35" s="69"/>
      <c r="E35" s="238"/>
      <c r="F35" s="998" t="s">
        <v>101</v>
      </c>
      <c r="G35" s="998"/>
      <c r="H35" s="998"/>
      <c r="I35" s="998"/>
      <c r="J35" s="998"/>
      <c r="K35" s="998"/>
      <c r="L35" s="998"/>
      <c r="M35" s="998"/>
      <c r="N35" s="998"/>
      <c r="O35" s="230"/>
      <c r="P35" s="230"/>
      <c r="Q35" s="230"/>
      <c r="R35" s="230"/>
      <c r="S35" s="230"/>
      <c r="T35" s="239"/>
      <c r="Z35" s="69"/>
      <c r="AA35" s="69"/>
      <c r="AB35" s="69"/>
      <c r="AC35" s="69"/>
      <c r="AD35" s="69"/>
      <c r="AE35" s="69"/>
      <c r="AF35" s="69"/>
      <c r="AG35" s="69"/>
      <c r="AH35" s="69"/>
      <c r="AI35" s="69"/>
    </row>
    <row r="36" spans="1:35" ht="15" customHeight="1" x14ac:dyDescent="0.25">
      <c r="A36" s="930" t="s">
        <v>15</v>
      </c>
      <c r="B36" s="931"/>
      <c r="C36" s="932"/>
      <c r="D36" s="69"/>
      <c r="E36" s="238"/>
      <c r="F36" s="997" t="s">
        <v>692</v>
      </c>
      <c r="G36" s="997"/>
      <c r="H36" s="997"/>
      <c r="I36" s="997"/>
      <c r="J36" s="997"/>
      <c r="K36" s="997"/>
      <c r="L36" s="997"/>
      <c r="M36" s="997"/>
      <c r="N36" s="240"/>
      <c r="O36" s="240"/>
      <c r="P36" s="240"/>
      <c r="Q36" s="240"/>
      <c r="R36" s="240"/>
      <c r="S36" s="240"/>
      <c r="T36" s="241"/>
      <c r="Z36" s="69"/>
      <c r="AA36" s="69"/>
      <c r="AB36" s="69"/>
      <c r="AC36" s="69"/>
      <c r="AD36" s="69"/>
      <c r="AE36" s="69"/>
      <c r="AF36" s="69"/>
      <c r="AG36" s="69"/>
      <c r="AH36" s="69"/>
      <c r="AI36" s="69"/>
    </row>
    <row r="37" spans="1:35" ht="15" customHeight="1" x14ac:dyDescent="0.25">
      <c r="A37" s="933"/>
      <c r="B37" s="934"/>
      <c r="C37" s="935"/>
      <c r="D37" s="69"/>
      <c r="E37" s="238"/>
      <c r="F37" s="232"/>
      <c r="G37" s="232"/>
      <c r="H37" s="232"/>
      <c r="I37" s="232"/>
      <c r="J37" s="232"/>
      <c r="K37" s="232"/>
      <c r="L37" s="232"/>
      <c r="M37" s="232"/>
      <c r="N37" s="232"/>
      <c r="O37" s="69"/>
      <c r="P37" s="69"/>
      <c r="Q37" s="69"/>
      <c r="R37" s="69"/>
      <c r="S37" s="69"/>
      <c r="T37" s="242"/>
      <c r="Z37" s="69"/>
      <c r="AA37" s="69"/>
      <c r="AB37" s="69"/>
      <c r="AC37" s="69"/>
      <c r="AD37" s="69"/>
      <c r="AE37" s="69"/>
      <c r="AF37" s="69"/>
      <c r="AG37" s="69"/>
      <c r="AH37" s="69"/>
      <c r="AI37" s="69"/>
    </row>
    <row r="38" spans="1:35" ht="15" customHeight="1" x14ac:dyDescent="0.25">
      <c r="A38" s="930" t="s">
        <v>17</v>
      </c>
      <c r="B38" s="931"/>
      <c r="C38" s="932"/>
      <c r="D38" s="69"/>
      <c r="E38" s="238"/>
      <c r="F38" s="69"/>
      <c r="G38" s="69"/>
      <c r="H38" s="995" t="s">
        <v>102</v>
      </c>
      <c r="I38" s="995"/>
      <c r="J38" s="995"/>
      <c r="K38" s="979"/>
      <c r="L38" s="979"/>
      <c r="M38" s="979"/>
      <c r="N38" s="979"/>
      <c r="O38" s="979"/>
      <c r="P38" s="979"/>
      <c r="Q38" s="979"/>
      <c r="R38" s="979"/>
      <c r="S38" s="979"/>
      <c r="T38" s="243"/>
      <c r="Z38" s="69"/>
      <c r="AA38" s="69"/>
      <c r="AB38" s="69"/>
      <c r="AC38" s="69"/>
      <c r="AD38" s="69"/>
      <c r="AE38" s="69"/>
      <c r="AF38" s="69"/>
      <c r="AG38" s="69"/>
      <c r="AH38" s="69"/>
      <c r="AI38" s="69"/>
    </row>
    <row r="39" spans="1:35" ht="15" customHeight="1" x14ac:dyDescent="0.25">
      <c r="A39" s="933"/>
      <c r="B39" s="934"/>
      <c r="C39" s="935"/>
      <c r="D39" s="69"/>
      <c r="E39" s="238"/>
      <c r="F39" s="69"/>
      <c r="G39" s="69"/>
      <c r="H39" s="995" t="s">
        <v>103</v>
      </c>
      <c r="I39" s="995"/>
      <c r="J39" s="995"/>
      <c r="K39" s="996"/>
      <c r="L39" s="996"/>
      <c r="M39" s="979"/>
      <c r="N39" s="979"/>
      <c r="O39" s="979"/>
      <c r="P39" s="979"/>
      <c r="Q39" s="979"/>
      <c r="R39" s="979"/>
      <c r="S39" s="979"/>
      <c r="T39" s="243"/>
      <c r="Z39" s="69"/>
      <c r="AA39" s="69"/>
      <c r="AB39" s="69"/>
      <c r="AC39" s="69"/>
      <c r="AD39" s="69"/>
      <c r="AE39" s="69"/>
      <c r="AF39" s="69"/>
      <c r="AG39" s="69"/>
      <c r="AH39" s="69"/>
      <c r="AI39" s="69"/>
    </row>
    <row r="40" spans="1:35" ht="15" customHeight="1" x14ac:dyDescent="0.25">
      <c r="A40" s="74"/>
      <c r="B40" s="74"/>
      <c r="C40" s="74"/>
      <c r="D40" s="69"/>
      <c r="E40" s="238"/>
      <c r="F40" s="69"/>
      <c r="G40" s="69"/>
      <c r="H40" s="978" t="s">
        <v>807</v>
      </c>
      <c r="I40" s="978"/>
      <c r="J40" s="978"/>
      <c r="K40" s="979"/>
      <c r="L40" s="979"/>
      <c r="M40" s="979"/>
      <c r="N40" s="979"/>
      <c r="O40" s="979"/>
      <c r="P40" s="979"/>
      <c r="Q40" s="979"/>
      <c r="R40" s="979"/>
      <c r="S40" s="979"/>
      <c r="T40" s="244"/>
      <c r="Z40" s="69"/>
      <c r="AA40" s="69"/>
      <c r="AB40" s="69"/>
      <c r="AC40" s="69"/>
      <c r="AD40" s="69"/>
      <c r="AE40" s="69"/>
      <c r="AF40" s="69"/>
      <c r="AG40" s="69"/>
      <c r="AH40" s="69"/>
      <c r="AI40" s="69"/>
    </row>
    <row r="41" spans="1:35" ht="15" customHeight="1" x14ac:dyDescent="0.25">
      <c r="A41" s="74"/>
      <c r="B41" s="74"/>
      <c r="C41" s="74"/>
      <c r="D41" s="69"/>
      <c r="E41" s="238"/>
      <c r="F41" s="69"/>
      <c r="G41" s="980" t="s">
        <v>680</v>
      </c>
      <c r="H41" s="980"/>
      <c r="I41" s="980"/>
      <c r="J41" s="980"/>
      <c r="K41" s="980"/>
      <c r="L41" s="980"/>
      <c r="M41" s="980"/>
      <c r="N41" s="980"/>
      <c r="O41" s="980"/>
      <c r="P41" s="980"/>
      <c r="Q41" s="980"/>
      <c r="R41" s="980"/>
      <c r="S41" s="980"/>
      <c r="T41" s="244"/>
      <c r="Z41" s="69"/>
      <c r="AA41" s="69"/>
      <c r="AB41" s="69"/>
      <c r="AC41" s="69"/>
      <c r="AD41" s="69"/>
      <c r="AE41" s="69"/>
      <c r="AF41" s="69"/>
      <c r="AG41" s="69"/>
      <c r="AH41" s="69"/>
      <c r="AI41" s="69"/>
    </row>
    <row r="42" spans="1:35" ht="15" customHeight="1" x14ac:dyDescent="0.25">
      <c r="A42" s="858" t="s">
        <v>22</v>
      </c>
      <c r="B42" s="858"/>
      <c r="C42" s="858"/>
      <c r="D42" s="69"/>
      <c r="E42" s="238"/>
      <c r="F42" s="69"/>
      <c r="G42" s="978" t="s">
        <v>104</v>
      </c>
      <c r="H42" s="978"/>
      <c r="I42" s="978"/>
      <c r="J42" s="978"/>
      <c r="K42" s="979"/>
      <c r="L42" s="979"/>
      <c r="M42" s="979"/>
      <c r="N42" s="979"/>
      <c r="O42" s="979"/>
      <c r="P42" s="979"/>
      <c r="Q42" s="979"/>
      <c r="R42" s="979"/>
      <c r="S42" s="979"/>
      <c r="T42" s="244"/>
      <c r="Z42" s="69"/>
      <c r="AA42" s="69"/>
      <c r="AB42" s="69"/>
      <c r="AC42" s="69"/>
      <c r="AD42" s="69"/>
      <c r="AE42" s="69"/>
      <c r="AF42" s="69"/>
      <c r="AG42" s="69"/>
      <c r="AH42" s="69"/>
      <c r="AI42" s="69"/>
    </row>
    <row r="43" spans="1:35" ht="15" customHeight="1" x14ac:dyDescent="0.25">
      <c r="A43" s="73" t="s">
        <v>80</v>
      </c>
      <c r="B43" s="667"/>
      <c r="C43" s="667"/>
      <c r="D43" s="69"/>
      <c r="E43" s="238"/>
      <c r="F43" s="980" t="s">
        <v>681</v>
      </c>
      <c r="G43" s="980"/>
      <c r="H43" s="980"/>
      <c r="I43" s="980"/>
      <c r="J43" s="980"/>
      <c r="K43" s="980"/>
      <c r="L43" s="980"/>
      <c r="M43" s="980"/>
      <c r="N43" s="980"/>
      <c r="O43" s="980"/>
      <c r="P43" s="980"/>
      <c r="Q43" s="980"/>
      <c r="R43" s="980"/>
      <c r="S43" s="980"/>
      <c r="T43" s="244"/>
      <c r="Z43" s="69"/>
      <c r="AA43" s="69"/>
      <c r="AB43" s="69"/>
      <c r="AC43" s="69"/>
      <c r="AD43" s="69"/>
      <c r="AE43" s="69"/>
      <c r="AF43" s="69"/>
      <c r="AG43" s="69"/>
      <c r="AH43" s="69"/>
      <c r="AI43" s="69"/>
    </row>
    <row r="44" spans="1:35" ht="15" customHeight="1" x14ac:dyDescent="0.25">
      <c r="A44" s="73" t="s">
        <v>24</v>
      </c>
      <c r="B44" s="667"/>
      <c r="C44" s="667"/>
      <c r="D44" s="69"/>
      <c r="E44" s="238"/>
      <c r="F44" s="978" t="s">
        <v>808</v>
      </c>
      <c r="G44" s="978"/>
      <c r="H44" s="978"/>
      <c r="I44" s="978"/>
      <c r="J44" s="978"/>
      <c r="K44" s="117" t="s">
        <v>105</v>
      </c>
      <c r="L44" s="117" t="s">
        <v>106</v>
      </c>
      <c r="M44" s="117" t="s">
        <v>107</v>
      </c>
      <c r="N44" s="117" t="s">
        <v>108</v>
      </c>
      <c r="O44" s="117"/>
      <c r="Q44" s="117"/>
      <c r="S44" s="117"/>
      <c r="T44" s="244"/>
      <c r="Z44" s="69"/>
      <c r="AA44" s="69"/>
      <c r="AB44" s="69"/>
      <c r="AC44" s="69"/>
      <c r="AD44" s="69"/>
      <c r="AE44" s="69"/>
      <c r="AF44" s="69"/>
      <c r="AG44" s="69"/>
      <c r="AH44" s="69"/>
      <c r="AI44" s="69"/>
    </row>
    <row r="45" spans="1:35" ht="15" customHeight="1" x14ac:dyDescent="0.25">
      <c r="A45" s="73" t="s">
        <v>25</v>
      </c>
      <c r="B45" s="667"/>
      <c r="C45" s="667"/>
      <c r="D45" s="69"/>
      <c r="E45" s="238"/>
      <c r="F45" s="69"/>
      <c r="G45" s="978" t="s">
        <v>109</v>
      </c>
      <c r="H45" s="978"/>
      <c r="I45" s="978"/>
      <c r="J45" s="978"/>
      <c r="K45" s="117" t="s">
        <v>110</v>
      </c>
      <c r="L45" s="117" t="s">
        <v>111</v>
      </c>
      <c r="M45" s="117"/>
      <c r="N45" s="117"/>
      <c r="O45" s="117"/>
      <c r="P45" s="117"/>
      <c r="Q45" s="117"/>
      <c r="S45" s="117"/>
      <c r="T45" s="244"/>
      <c r="Z45" s="69"/>
      <c r="AA45" s="69"/>
      <c r="AB45" s="69"/>
      <c r="AC45" s="69"/>
      <c r="AD45" s="69"/>
      <c r="AE45" s="69"/>
      <c r="AF45" s="69"/>
      <c r="AG45" s="69"/>
      <c r="AH45" s="69"/>
      <c r="AI45" s="69"/>
    </row>
    <row r="46" spans="1:35" ht="15" customHeight="1" x14ac:dyDescent="0.25">
      <c r="A46" s="73" t="s">
        <v>26</v>
      </c>
      <c r="B46" s="667"/>
      <c r="C46" s="667"/>
      <c r="D46" s="69"/>
      <c r="E46" s="238"/>
      <c r="F46" s="978" t="s">
        <v>112</v>
      </c>
      <c r="G46" s="978"/>
      <c r="H46" s="978"/>
      <c r="I46" s="978"/>
      <c r="J46" s="978"/>
      <c r="K46" s="117" t="s">
        <v>113</v>
      </c>
      <c r="L46" s="117" t="s">
        <v>114</v>
      </c>
      <c r="M46" s="117"/>
      <c r="N46" s="117"/>
      <c r="O46" s="117"/>
      <c r="P46" s="117"/>
      <c r="Q46" s="117"/>
      <c r="S46" s="117"/>
      <c r="T46" s="244"/>
      <c r="Z46" s="69"/>
      <c r="AA46" s="69"/>
      <c r="AB46" s="69"/>
      <c r="AC46" s="69"/>
      <c r="AD46" s="69"/>
      <c r="AE46" s="69"/>
      <c r="AF46" s="69"/>
      <c r="AG46" s="69"/>
      <c r="AH46" s="69"/>
      <c r="AI46" s="69"/>
    </row>
    <row r="47" spans="1:35" ht="15" customHeight="1" x14ac:dyDescent="0.25">
      <c r="A47" s="73" t="s">
        <v>27</v>
      </c>
      <c r="B47" s="667"/>
      <c r="C47" s="667"/>
      <c r="D47" s="69"/>
      <c r="E47" s="238"/>
      <c r="F47" s="981" t="s">
        <v>115</v>
      </c>
      <c r="G47" s="981"/>
      <c r="H47" s="981"/>
      <c r="I47" s="981"/>
      <c r="J47" s="981"/>
      <c r="K47" s="119"/>
      <c r="L47" s="119"/>
      <c r="M47" s="119"/>
      <c r="S47" s="125"/>
      <c r="T47" s="244"/>
      <c r="Z47" s="69"/>
      <c r="AA47" s="69"/>
      <c r="AB47" s="69"/>
      <c r="AC47" s="69"/>
      <c r="AD47" s="69"/>
      <c r="AE47" s="69"/>
      <c r="AF47" s="69"/>
      <c r="AG47" s="69"/>
      <c r="AH47" s="69"/>
      <c r="AI47" s="69"/>
    </row>
    <row r="48" spans="1:35" ht="15" customHeight="1" x14ac:dyDescent="0.25">
      <c r="A48" s="73" t="s">
        <v>28</v>
      </c>
      <c r="B48" s="667"/>
      <c r="C48" s="667"/>
      <c r="D48" s="69"/>
      <c r="E48" s="238"/>
      <c r="F48" s="981"/>
      <c r="G48" s="981"/>
      <c r="H48" s="981"/>
      <c r="I48" s="981"/>
      <c r="J48" s="981"/>
      <c r="K48" s="982"/>
      <c r="L48" s="982"/>
      <c r="M48" s="982"/>
      <c r="N48" s="982"/>
      <c r="O48" s="982"/>
      <c r="P48" s="982"/>
      <c r="Q48" s="982"/>
      <c r="R48" s="982"/>
      <c r="S48" s="982"/>
      <c r="T48" s="245"/>
      <c r="Z48" s="69"/>
      <c r="AA48" s="69"/>
      <c r="AB48" s="69"/>
      <c r="AC48" s="69"/>
      <c r="AD48" s="69"/>
      <c r="AE48" s="69"/>
      <c r="AF48" s="69"/>
      <c r="AG48" s="69"/>
      <c r="AH48" s="69"/>
      <c r="AI48" s="69"/>
    </row>
    <row r="49" spans="1:35" ht="15" customHeight="1" x14ac:dyDescent="0.25">
      <c r="A49" s="79"/>
      <c r="B49" s="667"/>
      <c r="C49" s="667"/>
      <c r="D49" s="69"/>
      <c r="E49" s="238"/>
      <c r="F49" s="980" t="s">
        <v>682</v>
      </c>
      <c r="G49" s="980"/>
      <c r="H49" s="980"/>
      <c r="I49" s="980"/>
      <c r="J49" s="980"/>
      <c r="K49" s="980"/>
      <c r="L49" s="980"/>
      <c r="M49" s="980"/>
      <c r="N49" s="980"/>
      <c r="O49" s="980"/>
      <c r="P49" s="980"/>
      <c r="Q49" s="980"/>
      <c r="R49" s="980"/>
      <c r="S49" s="980"/>
      <c r="T49" s="244"/>
      <c r="Z49" s="69"/>
      <c r="AA49" s="69"/>
      <c r="AB49" s="69"/>
      <c r="AC49" s="69"/>
      <c r="AD49" s="69"/>
      <c r="AE49" s="69"/>
      <c r="AF49" s="69"/>
      <c r="AG49" s="69"/>
      <c r="AH49" s="69"/>
      <c r="AI49" s="69"/>
    </row>
    <row r="50" spans="1:35" ht="15" customHeight="1" x14ac:dyDescent="0.25">
      <c r="A50" s="859" t="s">
        <v>810</v>
      </c>
      <c r="B50" s="859"/>
      <c r="C50" s="859"/>
      <c r="D50" s="69"/>
      <c r="E50" s="238"/>
      <c r="F50" s="69"/>
      <c r="G50" s="69"/>
      <c r="H50" s="69"/>
      <c r="I50" s="69"/>
      <c r="J50" s="69"/>
      <c r="K50" s="69"/>
      <c r="L50" s="69"/>
      <c r="M50" s="69"/>
      <c r="N50" s="69"/>
      <c r="O50" s="69"/>
      <c r="P50" s="69"/>
      <c r="Q50" s="69"/>
      <c r="R50" s="69"/>
      <c r="S50" s="69"/>
      <c r="T50" s="242"/>
      <c r="Z50" s="69"/>
      <c r="AA50" s="69"/>
      <c r="AB50" s="69"/>
      <c r="AC50" s="69"/>
      <c r="AD50" s="69"/>
      <c r="AE50" s="69"/>
      <c r="AF50" s="69"/>
      <c r="AG50" s="69"/>
      <c r="AH50" s="69"/>
      <c r="AI50" s="69"/>
    </row>
    <row r="51" spans="1:35" ht="15" customHeight="1" x14ac:dyDescent="0.25">
      <c r="A51" s="859"/>
      <c r="B51" s="859"/>
      <c r="C51" s="859"/>
      <c r="D51" s="69"/>
      <c r="E51" s="246"/>
      <c r="F51" s="247"/>
      <c r="G51" s="247"/>
      <c r="H51" s="247"/>
      <c r="I51" s="247"/>
      <c r="J51" s="247"/>
      <c r="K51" s="247"/>
      <c r="L51" s="247"/>
      <c r="M51" s="247"/>
      <c r="N51" s="247"/>
      <c r="O51" s="247"/>
      <c r="P51" s="247"/>
      <c r="Q51" s="247"/>
      <c r="R51" s="247"/>
      <c r="S51" s="247"/>
      <c r="T51" s="248"/>
      <c r="Z51" s="69"/>
      <c r="AA51" s="69"/>
      <c r="AB51" s="69"/>
      <c r="AC51" s="69"/>
      <c r="AD51" s="69"/>
      <c r="AE51" s="69"/>
      <c r="AF51" s="69"/>
      <c r="AG51" s="69"/>
      <c r="AH51" s="69"/>
      <c r="AI51" s="69"/>
    </row>
    <row r="52" spans="1:35" ht="15" customHeight="1" x14ac:dyDescent="0.25">
      <c r="A52" s="851" t="s">
        <v>29</v>
      </c>
      <c r="B52" s="851"/>
      <c r="C52" s="851"/>
    </row>
    <row r="53" spans="1:35" ht="15" customHeight="1" x14ac:dyDescent="0.25">
      <c r="A53" s="851"/>
      <c r="B53" s="851"/>
      <c r="C53" s="851"/>
      <c r="E53" s="69"/>
      <c r="F53" s="69"/>
      <c r="G53" s="69"/>
      <c r="H53" s="69"/>
      <c r="I53" s="69"/>
      <c r="J53" s="69"/>
      <c r="K53" s="69"/>
      <c r="L53" s="69"/>
      <c r="M53" s="69"/>
      <c r="N53" s="69"/>
      <c r="O53" s="69"/>
      <c r="P53" s="69"/>
      <c r="Q53" s="69"/>
      <c r="R53" s="69"/>
      <c r="S53" s="69"/>
      <c r="T53" s="69"/>
      <c r="U53" s="69"/>
      <c r="V53" s="69"/>
      <c r="W53" s="69"/>
      <c r="X53" s="69"/>
      <c r="Y53" s="69"/>
    </row>
    <row r="54" spans="1:35" ht="15" customHeight="1" x14ac:dyDescent="0.25">
      <c r="A54" s="666"/>
      <c r="B54" s="74"/>
      <c r="C54" s="666"/>
    </row>
    <row r="55" spans="1:35" ht="15" customHeight="1" x14ac:dyDescent="0.25">
      <c r="A55" s="74"/>
      <c r="B55" s="74"/>
      <c r="C55" s="74"/>
    </row>
    <row r="56" spans="1:35" ht="15" customHeight="1" x14ac:dyDescent="0.25">
      <c r="A56" s="74"/>
      <c r="B56" s="74"/>
      <c r="C56" s="74"/>
    </row>
    <row r="57" spans="1:35" ht="15" customHeight="1" x14ac:dyDescent="0.25">
      <c r="A57" s="74"/>
      <c r="B57" s="74"/>
      <c r="C57" s="74"/>
    </row>
    <row r="58" spans="1:35" ht="15" customHeight="1" x14ac:dyDescent="0.25">
      <c r="A58" s="74"/>
      <c r="B58" s="74"/>
      <c r="C58" s="74"/>
    </row>
    <row r="59" spans="1:35" ht="15" customHeight="1" x14ac:dyDescent="0.25">
      <c r="A59" s="74"/>
      <c r="B59" s="74"/>
      <c r="C59" s="74"/>
    </row>
    <row r="60" spans="1:35" ht="15" customHeight="1" x14ac:dyDescent="0.25"/>
    <row r="61" spans="1:35" ht="15" customHeight="1" x14ac:dyDescent="0.25"/>
    <row r="62" spans="1:35" ht="15" customHeight="1" x14ac:dyDescent="0.25"/>
    <row r="63" spans="1:35" ht="15" customHeight="1" x14ac:dyDescent="0.25"/>
    <row r="64" spans="1:35"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sheetData>
  <sheetProtection algorithmName="SHA-512" hashValue="iMVZuQLKXUxTM+DDyHS7NbD7nm+uI4EU5fMK9jwlTcUsC6HNeG0ZTZcH/1kwpWKSm9sbn7rWMC9X7C70wwpf8Q==" saltValue="/n/wRLspqhHIAAofDidzjg==" spinCount="100000" sheet="1" objects="1" scenarios="1"/>
  <mergeCells count="80">
    <mergeCell ref="A20:C21"/>
    <mergeCell ref="A52:C53"/>
    <mergeCell ref="F49:S49"/>
    <mergeCell ref="A42:C42"/>
    <mergeCell ref="A50:C51"/>
    <mergeCell ref="G42:J42"/>
    <mergeCell ref="K42:S42"/>
    <mergeCell ref="F43:S43"/>
    <mergeCell ref="F44:J44"/>
    <mergeCell ref="G45:J45"/>
    <mergeCell ref="F46:J46"/>
    <mergeCell ref="H40:J40"/>
    <mergeCell ref="K40:S40"/>
    <mergeCell ref="G41:S41"/>
    <mergeCell ref="F47:J48"/>
    <mergeCell ref="K48:S48"/>
    <mergeCell ref="F35:N35"/>
    <mergeCell ref="F36:M36"/>
    <mergeCell ref="H38:J38"/>
    <mergeCell ref="K38:S38"/>
    <mergeCell ref="H39:J39"/>
    <mergeCell ref="K39:S39"/>
    <mergeCell ref="A30:C31"/>
    <mergeCell ref="A32:C33"/>
    <mergeCell ref="A34:C35"/>
    <mergeCell ref="A36:C37"/>
    <mergeCell ref="A38:C39"/>
    <mergeCell ref="E18:H18"/>
    <mergeCell ref="I18:P18"/>
    <mergeCell ref="A18:C19"/>
    <mergeCell ref="A26:C27"/>
    <mergeCell ref="E23:H23"/>
    <mergeCell ref="I23:P23"/>
    <mergeCell ref="E22:H22"/>
    <mergeCell ref="I22:P22"/>
    <mergeCell ref="A22:C23"/>
    <mergeCell ref="E19:H19"/>
    <mergeCell ref="I19:P19"/>
    <mergeCell ref="A24:C25"/>
    <mergeCell ref="E21:H21"/>
    <mergeCell ref="I21:P21"/>
    <mergeCell ref="E24:Y32"/>
    <mergeCell ref="A28:C29"/>
    <mergeCell ref="E15:H15"/>
    <mergeCell ref="I15:P15"/>
    <mergeCell ref="E16:H16"/>
    <mergeCell ref="I16:P16"/>
    <mergeCell ref="A14:C15"/>
    <mergeCell ref="E14:H14"/>
    <mergeCell ref="I14:P14"/>
    <mergeCell ref="A16:C17"/>
    <mergeCell ref="E13:H13"/>
    <mergeCell ref="I13:P13"/>
    <mergeCell ref="E10:H10"/>
    <mergeCell ref="I10:P10"/>
    <mergeCell ref="A12:C13"/>
    <mergeCell ref="A10:C11"/>
    <mergeCell ref="E11:H11"/>
    <mergeCell ref="I11:P11"/>
    <mergeCell ref="E12:H12"/>
    <mergeCell ref="I12:P12"/>
    <mergeCell ref="A6:C7"/>
    <mergeCell ref="E7:H7"/>
    <mergeCell ref="I7:P7"/>
    <mergeCell ref="E8:H8"/>
    <mergeCell ref="I8:P8"/>
    <mergeCell ref="A8:C9"/>
    <mergeCell ref="E9:H9"/>
    <mergeCell ref="I9:P9"/>
    <mergeCell ref="A1:C1"/>
    <mergeCell ref="O1:Y1"/>
    <mergeCell ref="A2:C3"/>
    <mergeCell ref="V4:Y4"/>
    <mergeCell ref="A4:C5"/>
    <mergeCell ref="E5:H5"/>
    <mergeCell ref="I5:P5"/>
    <mergeCell ref="R3:R5"/>
    <mergeCell ref="S3:S5"/>
    <mergeCell ref="T3:T5"/>
    <mergeCell ref="U3:U5"/>
  </mergeCells>
  <hyperlinks>
    <hyperlink ref="A4:C5" location="Landing!A1" display="Home" xr:uid="{CD878FDB-84D5-4122-B4EC-B3B1CE3A5C29}"/>
    <hyperlink ref="A12:C13" location="ShellEI!A1" display=" - Event IT" xr:uid="{C030CBF0-4C33-4F99-B626-075A55872485}"/>
    <hyperlink ref="A34:C35" location="ShellCD!A1" display="Your contact details" xr:uid="{3018D46C-8E23-4552-AE4C-2F8197982FFA}"/>
    <hyperlink ref="A36:C37" location="ShellOS!A1" display="Order summary" xr:uid="{88CC90D6-985B-474D-8CA4-47E2BFBA671F}"/>
    <hyperlink ref="A16:C17" location="ShellSA!A1" display="- Safety" xr:uid="{3988D15F-1A8A-495B-B918-B08147211B9B}"/>
    <hyperlink ref="A26:C27" location="'ShellCA (2)'!A1" display="- Catering - Lunch/Dinner" xr:uid="{25A7CC7A-521E-4A21-80F0-3B9FFC669C38}"/>
    <hyperlink ref="A28:C29" location="'ShellCA (3)'!A1" display="- Catering - Alcohol" xr:uid="{C4DD3A30-AEA8-477C-8175-6543D8F526ED}"/>
    <hyperlink ref="A30:C31" location="'ShellCA (4)'!A1" display="- Catering - Hygiene" xr:uid="{731EE014-5DE8-42C0-9145-FFBCB667194E}"/>
    <hyperlink ref="A24:C25" location="ShellCA!A1" display="- Catering - Breakfast" xr:uid="{7C649A27-6AA2-45A7-BED4-A9F963E896A7}"/>
    <hyperlink ref="A38:C39" location="ShellTC!A1" display="Terms and Conditions" xr:uid="{A793FA9D-ED88-4C9B-935B-335CBCF7E081}"/>
    <hyperlink ref="A8:C9" location="ShellFS!A1" display="Full Service" xr:uid="{7CA96310-2B74-468A-9CC5-F82883CCC8D4}"/>
    <hyperlink ref="A6:C7" location="ShellIO!A1" display="Important information" xr:uid="{F2B0F75B-349A-497B-8C87-39A6BDC110A8}"/>
    <hyperlink ref="A50" r:id="rId1" display="eventorders.nec@necgroup.co.uk" xr:uid="{627B3620-7460-47EE-A7B5-5DB081C237D2}"/>
    <hyperlink ref="A50:C51" r:id="rId2" display="Click here to speak to our team!" xr:uid="{02B8164C-ECA2-4E36-85B1-16E865E86334}"/>
    <hyperlink ref="A14:C15" location="ShellUT!A1" display="Utilities - plumbing &amp; compressed air" xr:uid="{046ACA83-7FAC-4C85-B69D-1561CF6A7FDD}"/>
    <hyperlink ref="A10:C11" location="'ShellFS (2)'!A1" display="Stand Fitting" xr:uid="{AB336EBA-BE11-4BF7-8C26-149630C1032B}"/>
    <hyperlink ref="A32:C33" location="ShellGR!A1" display="- Graphics &amp; Rigging" xr:uid="{4A1AA137-AB89-4AA9-A212-90F532FB2745}"/>
    <hyperlink ref="A18:C19" location="ShellFC!A1" display="Floor Covering" xr:uid="{FC347900-B461-46E3-9CEA-1C62248361AA}"/>
    <hyperlink ref="A22:C23" location="ShellPP!A1" display="FIT Suggested Party Packages" xr:uid="{F4645249-4158-4BAB-9069-2837F2039C31}"/>
    <hyperlink ref="A20:C21" location="ShellCL!A1" display="Cleaning" xr:uid="{7E20C93F-590C-4004-92AB-85B08787E4DA}"/>
  </hyperlinks>
  <printOptions horizontalCentered="1" verticalCentered="1"/>
  <pageMargins left="0.23622047244094491" right="0.23622047244094491" top="0.35433070866141736" bottom="0.35433070866141736" header="0.31496062992125984" footer="0.31496062992125984"/>
  <pageSetup paperSize="9" scale="7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43009" r:id="rId6" name="Check Box 1">
              <controlPr defaultSize="0" autoFill="0" autoLine="0" autoPict="0">
                <anchor moveWithCells="1">
                  <from>
                    <xdr:col>10</xdr:col>
                    <xdr:colOff>304800</xdr:colOff>
                    <xdr:row>42</xdr:row>
                    <xdr:rowOff>180975</xdr:rowOff>
                  </from>
                  <to>
                    <xdr:col>11</xdr:col>
                    <xdr:colOff>0</xdr:colOff>
                    <xdr:row>44</xdr:row>
                    <xdr:rowOff>28575</xdr:rowOff>
                  </to>
                </anchor>
              </controlPr>
            </control>
          </mc:Choice>
        </mc:AlternateContent>
        <mc:AlternateContent xmlns:mc="http://schemas.openxmlformats.org/markup-compatibility/2006">
          <mc:Choice Requires="x14">
            <control shapeId="43010" r:id="rId7" name="Check Box 2">
              <controlPr defaultSize="0" autoFill="0" autoLine="0" autoPict="0">
                <anchor moveWithCells="1">
                  <from>
                    <xdr:col>13</xdr:col>
                    <xdr:colOff>381000</xdr:colOff>
                    <xdr:row>42</xdr:row>
                    <xdr:rowOff>190500</xdr:rowOff>
                  </from>
                  <to>
                    <xdr:col>14</xdr:col>
                    <xdr:colOff>57150</xdr:colOff>
                    <xdr:row>44</xdr:row>
                    <xdr:rowOff>9525</xdr:rowOff>
                  </to>
                </anchor>
              </controlPr>
            </control>
          </mc:Choice>
        </mc:AlternateContent>
        <mc:AlternateContent xmlns:mc="http://schemas.openxmlformats.org/markup-compatibility/2006">
          <mc:Choice Requires="x14">
            <control shapeId="43011" r:id="rId8" name="Check Box 3">
              <controlPr defaultSize="0" autoFill="0" autoLine="0" autoPict="0">
                <anchor moveWithCells="1">
                  <from>
                    <xdr:col>12</xdr:col>
                    <xdr:colOff>390525</xdr:colOff>
                    <xdr:row>42</xdr:row>
                    <xdr:rowOff>180975</xdr:rowOff>
                  </from>
                  <to>
                    <xdr:col>13</xdr:col>
                    <xdr:colOff>57150</xdr:colOff>
                    <xdr:row>44</xdr:row>
                    <xdr:rowOff>28575</xdr:rowOff>
                  </to>
                </anchor>
              </controlPr>
            </control>
          </mc:Choice>
        </mc:AlternateContent>
        <mc:AlternateContent xmlns:mc="http://schemas.openxmlformats.org/markup-compatibility/2006">
          <mc:Choice Requires="x14">
            <control shapeId="43012" r:id="rId9" name="Check Box 4">
              <controlPr defaultSize="0" autoFill="0" autoLine="0" autoPict="0">
                <anchor moveWithCells="1">
                  <from>
                    <xdr:col>11</xdr:col>
                    <xdr:colOff>314325</xdr:colOff>
                    <xdr:row>42</xdr:row>
                    <xdr:rowOff>180975</xdr:rowOff>
                  </from>
                  <to>
                    <xdr:col>12</xdr:col>
                    <xdr:colOff>0</xdr:colOff>
                    <xdr:row>44</xdr:row>
                    <xdr:rowOff>9525</xdr:rowOff>
                  </to>
                </anchor>
              </controlPr>
            </control>
          </mc:Choice>
        </mc:AlternateContent>
        <mc:AlternateContent xmlns:mc="http://schemas.openxmlformats.org/markup-compatibility/2006">
          <mc:Choice Requires="x14">
            <control shapeId="43013" r:id="rId10" name="Check Box 5">
              <controlPr defaultSize="0" autoFill="0" autoLine="0" autoPict="0">
                <anchor moveWithCells="1">
                  <from>
                    <xdr:col>11</xdr:col>
                    <xdr:colOff>523875</xdr:colOff>
                    <xdr:row>43</xdr:row>
                    <xdr:rowOff>180975</xdr:rowOff>
                  </from>
                  <to>
                    <xdr:col>12</xdr:col>
                    <xdr:colOff>190500</xdr:colOff>
                    <xdr:row>45</xdr:row>
                    <xdr:rowOff>9525</xdr:rowOff>
                  </to>
                </anchor>
              </controlPr>
            </control>
          </mc:Choice>
        </mc:AlternateContent>
        <mc:AlternateContent xmlns:mc="http://schemas.openxmlformats.org/markup-compatibility/2006">
          <mc:Choice Requires="x14">
            <control shapeId="43014" r:id="rId11" name="Check Box 6">
              <controlPr defaultSize="0" autoFill="0" autoLine="0" autoPict="0">
                <anchor moveWithCells="1">
                  <from>
                    <xdr:col>10</xdr:col>
                    <xdr:colOff>447675</xdr:colOff>
                    <xdr:row>43</xdr:row>
                    <xdr:rowOff>161925</xdr:rowOff>
                  </from>
                  <to>
                    <xdr:col>11</xdr:col>
                    <xdr:colOff>123825</xdr:colOff>
                    <xdr:row>45</xdr:row>
                    <xdr:rowOff>28575</xdr:rowOff>
                  </to>
                </anchor>
              </controlPr>
            </control>
          </mc:Choice>
        </mc:AlternateContent>
        <mc:AlternateContent xmlns:mc="http://schemas.openxmlformats.org/markup-compatibility/2006">
          <mc:Choice Requires="x14">
            <control shapeId="43015" r:id="rId12" name="Check Box 7">
              <controlPr defaultSize="0" autoFill="0" autoLine="0" autoPict="0">
                <anchor moveWithCells="1">
                  <from>
                    <xdr:col>11</xdr:col>
                    <xdr:colOff>190500</xdr:colOff>
                    <xdr:row>45</xdr:row>
                    <xdr:rowOff>0</xdr:rowOff>
                  </from>
                  <to>
                    <xdr:col>11</xdr:col>
                    <xdr:colOff>495300</xdr:colOff>
                    <xdr:row>46</xdr:row>
                    <xdr:rowOff>0</xdr:rowOff>
                  </to>
                </anchor>
              </controlPr>
            </control>
          </mc:Choice>
        </mc:AlternateContent>
        <mc:AlternateContent xmlns:mc="http://schemas.openxmlformats.org/markup-compatibility/2006">
          <mc:Choice Requires="x14">
            <control shapeId="43016" r:id="rId13" name="Check Box 8">
              <controlPr defaultSize="0" autoFill="0" autoLine="0" autoPict="0">
                <anchor moveWithCells="1">
                  <from>
                    <xdr:col>10</xdr:col>
                    <xdr:colOff>238125</xdr:colOff>
                    <xdr:row>45</xdr:row>
                    <xdr:rowOff>9525</xdr:rowOff>
                  </from>
                  <to>
                    <xdr:col>10</xdr:col>
                    <xdr:colOff>561975</xdr:colOff>
                    <xdr:row>46</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4CBD-5AB0-4256-B908-5A918499D7BE}">
  <sheetPr codeName="Sheet20">
    <tabColor rgb="FF162A3A"/>
    <pageSetUpPr autoPageBreaks="0" fitToPage="1"/>
  </sheetPr>
  <dimension ref="A1:Z90"/>
  <sheetViews>
    <sheetView showGridLines="0" showRowColHeaders="0" workbookViewId="0">
      <selection activeCell="A18" sqref="A18:C19"/>
    </sheetView>
  </sheetViews>
  <sheetFormatPr defaultColWidth="8.85546875" defaultRowHeight="15" x14ac:dyDescent="0.25"/>
  <cols>
    <col min="1" max="3" width="10.5703125" style="74" customWidth="1"/>
    <col min="4" max="4" width="4.5703125" style="1" customWidth="1"/>
    <col min="5" max="8" width="7.5703125" style="1" customWidth="1"/>
    <col min="9" max="16" width="8.5703125" style="1" customWidth="1"/>
    <col min="17" max="17" width="5.5703125" style="1" customWidth="1"/>
    <col min="18" max="25" width="9.5703125" style="1" customWidth="1"/>
    <col min="26" max="16384" width="8.85546875" style="1"/>
  </cols>
  <sheetData>
    <row r="1" spans="1:26" s="74" customFormat="1" ht="36" customHeight="1" x14ac:dyDescent="0.2">
      <c r="A1" s="860" t="s">
        <v>4</v>
      </c>
      <c r="B1" s="860"/>
      <c r="C1" s="860"/>
      <c r="E1" s="75" t="str">
        <f>Landing!A2</f>
        <v>NEC Fully Connected Order Form - FIT Show 2025</v>
      </c>
      <c r="K1" s="76"/>
      <c r="L1" s="68"/>
      <c r="M1" s="68"/>
      <c r="O1" s="76"/>
      <c r="P1" s="913" t="s">
        <v>670</v>
      </c>
      <c r="Q1" s="913"/>
      <c r="R1" s="913"/>
      <c r="S1" s="913"/>
      <c r="T1" s="913"/>
      <c r="U1" s="913"/>
      <c r="V1" s="913"/>
      <c r="W1" s="913"/>
      <c r="X1" s="913"/>
      <c r="Y1" s="913"/>
      <c r="Z1" s="250"/>
    </row>
    <row r="2" spans="1:26" ht="15" customHeight="1" x14ac:dyDescent="0.25">
      <c r="A2" s="1146"/>
      <c r="B2" s="1146"/>
      <c r="C2" s="1146"/>
      <c r="D2" s="69"/>
      <c r="E2" s="695"/>
      <c r="F2" s="69"/>
      <c r="G2" s="69"/>
      <c r="H2" s="69"/>
      <c r="I2" s="69"/>
      <c r="J2" s="69"/>
      <c r="K2" s="696"/>
      <c r="L2" s="697"/>
      <c r="M2" s="697"/>
      <c r="N2" s="69"/>
      <c r="O2" s="696"/>
      <c r="P2" s="698"/>
      <c r="Q2" s="698"/>
      <c r="R2" s="698"/>
      <c r="S2" s="698"/>
      <c r="T2" s="698"/>
      <c r="U2" s="698"/>
      <c r="V2" s="698"/>
      <c r="W2" s="698"/>
      <c r="X2" s="698"/>
      <c r="Y2" s="698"/>
      <c r="Z2" s="69"/>
    </row>
    <row r="3" spans="1:26" ht="15" customHeight="1" x14ac:dyDescent="0.25">
      <c r="A3" s="1147"/>
      <c r="B3" s="1147"/>
      <c r="C3" s="1147"/>
      <c r="D3" s="69"/>
      <c r="E3" s="69"/>
      <c r="F3" s="69"/>
      <c r="G3" s="69"/>
      <c r="H3" s="69"/>
      <c r="I3" s="69"/>
      <c r="J3" s="69"/>
      <c r="K3" s="69"/>
      <c r="L3" s="69"/>
      <c r="M3" s="69"/>
      <c r="N3" s="69"/>
      <c r="O3" s="69"/>
      <c r="P3" s="69"/>
      <c r="Q3" s="69"/>
      <c r="R3" s="939" t="s">
        <v>857</v>
      </c>
      <c r="S3" s="939" t="s">
        <v>858</v>
      </c>
      <c r="T3" s="941" t="s">
        <v>859</v>
      </c>
      <c r="U3" s="1007" t="s">
        <v>36</v>
      </c>
      <c r="V3" s="69"/>
      <c r="W3" s="69"/>
      <c r="X3" s="69"/>
      <c r="Y3" s="69"/>
      <c r="Z3" s="69"/>
    </row>
    <row r="4" spans="1:26" ht="15" customHeight="1" x14ac:dyDescent="0.25">
      <c r="A4" s="930" t="s">
        <v>6</v>
      </c>
      <c r="B4" s="931"/>
      <c r="C4" s="932"/>
      <c r="D4" s="69"/>
      <c r="E4" s="69"/>
      <c r="F4" s="69"/>
      <c r="G4" s="69"/>
      <c r="H4" s="69"/>
      <c r="I4" s="69"/>
      <c r="J4" s="69"/>
      <c r="K4" s="69"/>
      <c r="L4" s="69"/>
      <c r="M4" s="69"/>
      <c r="N4" s="69"/>
      <c r="O4" s="69"/>
      <c r="P4" s="69"/>
      <c r="Q4" s="69"/>
      <c r="R4" s="939"/>
      <c r="S4" s="939"/>
      <c r="T4" s="941"/>
      <c r="U4" s="1008"/>
      <c r="V4" s="1172" t="s">
        <v>241</v>
      </c>
      <c r="W4" s="1172"/>
      <c r="X4" s="1172"/>
      <c r="Y4" s="1173"/>
      <c r="Z4" s="69"/>
    </row>
    <row r="5" spans="1:26" ht="15" customHeight="1" x14ac:dyDescent="0.25">
      <c r="A5" s="933"/>
      <c r="B5" s="934"/>
      <c r="C5" s="935"/>
      <c r="D5" s="69"/>
      <c r="E5" s="1059" t="s">
        <v>30</v>
      </c>
      <c r="F5" s="1060"/>
      <c r="G5" s="1060"/>
      <c r="H5" s="1060"/>
      <c r="I5" s="1060" t="s">
        <v>31</v>
      </c>
      <c r="J5" s="1060"/>
      <c r="K5" s="1060"/>
      <c r="L5" s="1060"/>
      <c r="M5" s="1060"/>
      <c r="N5" s="1060"/>
      <c r="O5" s="1060"/>
      <c r="P5" s="1060"/>
      <c r="Q5" s="699" t="s">
        <v>240</v>
      </c>
      <c r="R5" s="940"/>
      <c r="S5" s="940"/>
      <c r="T5" s="942"/>
      <c r="U5" s="1009"/>
      <c r="V5" s="701" t="s">
        <v>33</v>
      </c>
      <c r="W5" s="701" t="s">
        <v>34</v>
      </c>
      <c r="X5" s="701" t="s">
        <v>35</v>
      </c>
      <c r="Y5" s="729" t="s">
        <v>36</v>
      </c>
      <c r="Z5" s="69"/>
    </row>
    <row r="6" spans="1:26" ht="15" customHeight="1" x14ac:dyDescent="0.25">
      <c r="A6" s="852" t="s">
        <v>8</v>
      </c>
      <c r="B6" s="853"/>
      <c r="C6" s="854"/>
      <c r="D6" s="69"/>
      <c r="E6" s="725" t="s">
        <v>116</v>
      </c>
      <c r="F6" s="726"/>
      <c r="G6" s="726"/>
      <c r="H6" s="726"/>
      <c r="I6" s="726"/>
      <c r="J6" s="726"/>
      <c r="K6" s="726"/>
      <c r="L6" s="726"/>
      <c r="M6" s="726"/>
      <c r="N6" s="726"/>
      <c r="O6" s="726"/>
      <c r="P6" s="726"/>
      <c r="Q6" s="727">
        <f>IF(SUM(Q7:Q16)&gt;0,9999,0)</f>
        <v>0</v>
      </c>
      <c r="R6" s="726"/>
      <c r="S6" s="726"/>
      <c r="T6" s="726"/>
      <c r="U6" s="726"/>
      <c r="V6" s="726"/>
      <c r="W6" s="726"/>
      <c r="X6" s="726"/>
      <c r="Y6" s="728"/>
      <c r="Z6" s="69"/>
    </row>
    <row r="7" spans="1:26" ht="15" customHeight="1" x14ac:dyDescent="0.25">
      <c r="A7" s="855"/>
      <c r="B7" s="856"/>
      <c r="C7" s="857"/>
      <c r="D7" s="69"/>
      <c r="E7" s="1030" t="s">
        <v>117</v>
      </c>
      <c r="F7" s="1026"/>
      <c r="G7" s="1026"/>
      <c r="H7" s="1026"/>
      <c r="I7" s="1026" t="s">
        <v>118</v>
      </c>
      <c r="J7" s="1026"/>
      <c r="K7" s="1026"/>
      <c r="L7" s="1026"/>
      <c r="M7" s="1026"/>
      <c r="N7" s="1026"/>
      <c r="O7" s="1026"/>
      <c r="P7" s="1027"/>
      <c r="Q7" s="382"/>
      <c r="R7" s="289">
        <v>28.974400000000003</v>
      </c>
      <c r="S7" s="290">
        <f>R7*1.07</f>
        <v>31.002608000000006</v>
      </c>
      <c r="T7" s="290">
        <f>S7*1.2</f>
        <v>37.203129600000004</v>
      </c>
      <c r="U7" s="291">
        <f>T7*1.3</f>
        <v>48.364068480000007</v>
      </c>
      <c r="V7" s="289">
        <f t="shared" ref="V7:V16" si="0">$Q7*R7</f>
        <v>0</v>
      </c>
      <c r="W7" s="290">
        <f t="shared" ref="W7:W16" si="1">$Q7*S7</f>
        <v>0</v>
      </c>
      <c r="X7" s="290">
        <f t="shared" ref="X7:X16" si="2">$Q7*T7</f>
        <v>0</v>
      </c>
      <c r="Y7" s="292">
        <f t="shared" ref="Y7:Y16" si="3">$Q7*U7</f>
        <v>0</v>
      </c>
      <c r="Z7" s="69"/>
    </row>
    <row r="8" spans="1:26" ht="15" customHeight="1" x14ac:dyDescent="0.25">
      <c r="A8" s="852" t="s">
        <v>840</v>
      </c>
      <c r="B8" s="853"/>
      <c r="C8" s="854"/>
      <c r="D8" s="69"/>
      <c r="E8" s="1023" t="s">
        <v>119</v>
      </c>
      <c r="F8" s="1015"/>
      <c r="G8" s="1015"/>
      <c r="H8" s="1015"/>
      <c r="I8" s="1015" t="s">
        <v>120</v>
      </c>
      <c r="J8" s="1015"/>
      <c r="K8" s="1015"/>
      <c r="L8" s="1015"/>
      <c r="M8" s="1015"/>
      <c r="N8" s="1015"/>
      <c r="O8" s="1015"/>
      <c r="P8" s="1016"/>
      <c r="Q8" s="383"/>
      <c r="R8" s="293">
        <v>28.974400000000003</v>
      </c>
      <c r="S8" s="294">
        <f t="shared" ref="S8:S16" si="4">R8*1.07</f>
        <v>31.002608000000006</v>
      </c>
      <c r="T8" s="294">
        <f t="shared" ref="T8:T16" si="5">S8*1.2</f>
        <v>37.203129600000004</v>
      </c>
      <c r="U8" s="295">
        <f t="shared" ref="U8:U16" si="6">T8*1.3</f>
        <v>48.364068480000007</v>
      </c>
      <c r="V8" s="293">
        <f t="shared" si="0"/>
        <v>0</v>
      </c>
      <c r="W8" s="294">
        <f t="shared" si="1"/>
        <v>0</v>
      </c>
      <c r="X8" s="294">
        <f t="shared" si="2"/>
        <v>0</v>
      </c>
      <c r="Y8" s="296">
        <f t="shared" si="3"/>
        <v>0</v>
      </c>
      <c r="Z8" s="69"/>
    </row>
    <row r="9" spans="1:26" ht="15" customHeight="1" x14ac:dyDescent="0.25">
      <c r="A9" s="855"/>
      <c r="B9" s="856"/>
      <c r="C9" s="857"/>
      <c r="D9" s="69"/>
      <c r="E9" s="1023" t="s">
        <v>121</v>
      </c>
      <c r="F9" s="1015"/>
      <c r="G9" s="1015"/>
      <c r="H9" s="1015"/>
      <c r="I9" s="1015" t="s">
        <v>122</v>
      </c>
      <c r="J9" s="1015"/>
      <c r="K9" s="1015"/>
      <c r="L9" s="1015"/>
      <c r="M9" s="1015"/>
      <c r="N9" s="1015"/>
      <c r="O9" s="1015"/>
      <c r="P9" s="1016"/>
      <c r="Q9" s="383"/>
      <c r="R9" s="293">
        <v>28.974400000000003</v>
      </c>
      <c r="S9" s="294">
        <f t="shared" si="4"/>
        <v>31.002608000000006</v>
      </c>
      <c r="T9" s="294">
        <f t="shared" si="5"/>
        <v>37.203129600000004</v>
      </c>
      <c r="U9" s="295">
        <f t="shared" si="6"/>
        <v>48.364068480000007</v>
      </c>
      <c r="V9" s="293">
        <f t="shared" si="0"/>
        <v>0</v>
      </c>
      <c r="W9" s="294">
        <f t="shared" si="1"/>
        <v>0</v>
      </c>
      <c r="X9" s="294">
        <f t="shared" si="2"/>
        <v>0</v>
      </c>
      <c r="Y9" s="296">
        <f t="shared" si="3"/>
        <v>0</v>
      </c>
      <c r="Z9" s="69"/>
    </row>
    <row r="10" spans="1:26" ht="15" customHeight="1" x14ac:dyDescent="0.25">
      <c r="A10" s="877" t="s">
        <v>863</v>
      </c>
      <c r="B10" s="878"/>
      <c r="C10" s="879"/>
      <c r="D10" s="69"/>
      <c r="E10" s="1023" t="s">
        <v>123</v>
      </c>
      <c r="F10" s="1015"/>
      <c r="G10" s="1015"/>
      <c r="H10" s="1015"/>
      <c r="I10" s="1015" t="s">
        <v>124</v>
      </c>
      <c r="J10" s="1015"/>
      <c r="K10" s="1015"/>
      <c r="L10" s="1015"/>
      <c r="M10" s="1015"/>
      <c r="N10" s="1015"/>
      <c r="O10" s="1015"/>
      <c r="P10" s="1016"/>
      <c r="Q10" s="383"/>
      <c r="R10" s="293">
        <v>28.974400000000003</v>
      </c>
      <c r="S10" s="294">
        <f t="shared" si="4"/>
        <v>31.002608000000006</v>
      </c>
      <c r="T10" s="294">
        <f t="shared" si="5"/>
        <v>37.203129600000004</v>
      </c>
      <c r="U10" s="295">
        <f t="shared" si="6"/>
        <v>48.364068480000007</v>
      </c>
      <c r="V10" s="293">
        <f t="shared" si="0"/>
        <v>0</v>
      </c>
      <c r="W10" s="294">
        <f t="shared" si="1"/>
        <v>0</v>
      </c>
      <c r="X10" s="294">
        <f t="shared" si="2"/>
        <v>0</v>
      </c>
      <c r="Y10" s="296">
        <f t="shared" si="3"/>
        <v>0</v>
      </c>
      <c r="Z10" s="69"/>
    </row>
    <row r="11" spans="1:26" ht="15" customHeight="1" x14ac:dyDescent="0.25">
      <c r="A11" s="880"/>
      <c r="B11" s="881"/>
      <c r="C11" s="882"/>
      <c r="D11" s="69"/>
      <c r="E11" s="1023" t="s">
        <v>125</v>
      </c>
      <c r="F11" s="1015"/>
      <c r="G11" s="1015"/>
      <c r="H11" s="1015"/>
      <c r="I11" s="1015" t="s">
        <v>124</v>
      </c>
      <c r="J11" s="1015"/>
      <c r="K11" s="1015"/>
      <c r="L11" s="1015"/>
      <c r="M11" s="1015"/>
      <c r="N11" s="1015"/>
      <c r="O11" s="1015"/>
      <c r="P11" s="1016"/>
      <c r="Q11" s="383"/>
      <c r="R11" s="293">
        <v>28.974400000000003</v>
      </c>
      <c r="S11" s="294">
        <f t="shared" si="4"/>
        <v>31.002608000000006</v>
      </c>
      <c r="T11" s="294">
        <f t="shared" si="5"/>
        <v>37.203129600000004</v>
      </c>
      <c r="U11" s="295">
        <f t="shared" si="6"/>
        <v>48.364068480000007</v>
      </c>
      <c r="V11" s="293">
        <f t="shared" si="0"/>
        <v>0</v>
      </c>
      <c r="W11" s="294">
        <f t="shared" si="1"/>
        <v>0</v>
      </c>
      <c r="X11" s="294">
        <f t="shared" si="2"/>
        <v>0</v>
      </c>
      <c r="Y11" s="296">
        <f t="shared" si="3"/>
        <v>0</v>
      </c>
      <c r="Z11" s="69"/>
    </row>
    <row r="12" spans="1:26" ht="15" customHeight="1" x14ac:dyDescent="0.25">
      <c r="A12" s="852" t="s">
        <v>828</v>
      </c>
      <c r="B12" s="853"/>
      <c r="C12" s="854"/>
      <c r="D12" s="69"/>
      <c r="E12" s="1023" t="s">
        <v>126</v>
      </c>
      <c r="F12" s="1015"/>
      <c r="G12" s="1015"/>
      <c r="H12" s="1015"/>
      <c r="I12" s="1015" t="s">
        <v>127</v>
      </c>
      <c r="J12" s="1015"/>
      <c r="K12" s="1015"/>
      <c r="L12" s="1015"/>
      <c r="M12" s="1015"/>
      <c r="N12" s="1015"/>
      <c r="O12" s="1015"/>
      <c r="P12" s="1016"/>
      <c r="Q12" s="383"/>
      <c r="R12" s="293">
        <v>28.974400000000003</v>
      </c>
      <c r="S12" s="294">
        <f t="shared" si="4"/>
        <v>31.002608000000006</v>
      </c>
      <c r="T12" s="294">
        <f t="shared" si="5"/>
        <v>37.203129600000004</v>
      </c>
      <c r="U12" s="295">
        <f t="shared" si="6"/>
        <v>48.364068480000007</v>
      </c>
      <c r="V12" s="293">
        <f t="shared" si="0"/>
        <v>0</v>
      </c>
      <c r="W12" s="294">
        <f t="shared" si="1"/>
        <v>0</v>
      </c>
      <c r="X12" s="294">
        <f t="shared" si="2"/>
        <v>0</v>
      </c>
      <c r="Y12" s="296">
        <f t="shared" si="3"/>
        <v>0</v>
      </c>
      <c r="Z12" s="69"/>
    </row>
    <row r="13" spans="1:26" ht="15" customHeight="1" x14ac:dyDescent="0.25">
      <c r="A13" s="855"/>
      <c r="B13" s="856"/>
      <c r="C13" s="857"/>
      <c r="D13" s="69"/>
      <c r="E13" s="1023" t="s">
        <v>128</v>
      </c>
      <c r="F13" s="1015"/>
      <c r="G13" s="1015"/>
      <c r="H13" s="1015"/>
      <c r="I13" s="1015" t="s">
        <v>129</v>
      </c>
      <c r="J13" s="1015"/>
      <c r="K13" s="1015"/>
      <c r="L13" s="1015"/>
      <c r="M13" s="1015"/>
      <c r="N13" s="1015"/>
      <c r="O13" s="1015"/>
      <c r="P13" s="1016"/>
      <c r="Q13" s="383"/>
      <c r="R13" s="293">
        <v>19.073600000000003</v>
      </c>
      <c r="S13" s="294">
        <f t="shared" si="4"/>
        <v>20.408752000000003</v>
      </c>
      <c r="T13" s="294">
        <f t="shared" si="5"/>
        <v>24.490502400000004</v>
      </c>
      <c r="U13" s="295">
        <f t="shared" si="6"/>
        <v>31.837653120000006</v>
      </c>
      <c r="V13" s="293">
        <f t="shared" si="0"/>
        <v>0</v>
      </c>
      <c r="W13" s="294">
        <f t="shared" si="1"/>
        <v>0</v>
      </c>
      <c r="X13" s="294">
        <f t="shared" si="2"/>
        <v>0</v>
      </c>
      <c r="Y13" s="296">
        <f t="shared" si="3"/>
        <v>0</v>
      </c>
      <c r="Z13" s="69"/>
    </row>
    <row r="14" spans="1:26" ht="15" customHeight="1" x14ac:dyDescent="0.25">
      <c r="A14" s="866" t="s">
        <v>855</v>
      </c>
      <c r="B14" s="867"/>
      <c r="C14" s="868"/>
      <c r="D14" s="69"/>
      <c r="E14" s="1023" t="s">
        <v>130</v>
      </c>
      <c r="F14" s="1015"/>
      <c r="G14" s="1015"/>
      <c r="H14" s="1015"/>
      <c r="I14" s="1015" t="s">
        <v>131</v>
      </c>
      <c r="J14" s="1015"/>
      <c r="K14" s="1015"/>
      <c r="L14" s="1015"/>
      <c r="M14" s="1015"/>
      <c r="N14" s="1015"/>
      <c r="O14" s="1015"/>
      <c r="P14" s="1016"/>
      <c r="Q14" s="383"/>
      <c r="R14" s="293">
        <v>23.430400000000006</v>
      </c>
      <c r="S14" s="294">
        <f t="shared" si="4"/>
        <v>25.070528000000007</v>
      </c>
      <c r="T14" s="294">
        <f t="shared" si="5"/>
        <v>30.084633600000007</v>
      </c>
      <c r="U14" s="295">
        <f t="shared" si="6"/>
        <v>39.110023680000012</v>
      </c>
      <c r="V14" s="293">
        <f t="shared" si="0"/>
        <v>0</v>
      </c>
      <c r="W14" s="294">
        <f t="shared" si="1"/>
        <v>0</v>
      </c>
      <c r="X14" s="294">
        <f t="shared" si="2"/>
        <v>0</v>
      </c>
      <c r="Y14" s="296">
        <f t="shared" si="3"/>
        <v>0</v>
      </c>
      <c r="Z14" s="69"/>
    </row>
    <row r="15" spans="1:26" ht="15" customHeight="1" x14ac:dyDescent="0.25">
      <c r="A15" s="869"/>
      <c r="B15" s="870"/>
      <c r="C15" s="871"/>
      <c r="D15" s="69"/>
      <c r="E15" s="1023" t="s">
        <v>132</v>
      </c>
      <c r="F15" s="1015"/>
      <c r="G15" s="1015"/>
      <c r="H15" s="1015"/>
      <c r="I15" s="1015" t="s">
        <v>133</v>
      </c>
      <c r="J15" s="1015"/>
      <c r="K15" s="1015"/>
      <c r="L15" s="1015"/>
      <c r="M15" s="1015"/>
      <c r="N15" s="1015"/>
      <c r="O15" s="1015"/>
      <c r="P15" s="1016"/>
      <c r="Q15" s="383"/>
      <c r="R15" s="293">
        <v>34.742400000000004</v>
      </c>
      <c r="S15" s="294">
        <f t="shared" si="4"/>
        <v>37.174368000000008</v>
      </c>
      <c r="T15" s="294">
        <f t="shared" si="5"/>
        <v>44.609241600000011</v>
      </c>
      <c r="U15" s="295">
        <f t="shared" si="6"/>
        <v>57.992014080000018</v>
      </c>
      <c r="V15" s="293">
        <f t="shared" si="0"/>
        <v>0</v>
      </c>
      <c r="W15" s="294">
        <f t="shared" si="1"/>
        <v>0</v>
      </c>
      <c r="X15" s="294">
        <f t="shared" si="2"/>
        <v>0</v>
      </c>
      <c r="Y15" s="296">
        <f t="shared" si="3"/>
        <v>0</v>
      </c>
      <c r="Z15" s="69"/>
    </row>
    <row r="16" spans="1:26" ht="15" customHeight="1" x14ac:dyDescent="0.25">
      <c r="A16" s="943" t="s">
        <v>665</v>
      </c>
      <c r="B16" s="944"/>
      <c r="C16" s="945"/>
      <c r="D16" s="69"/>
      <c r="E16" s="1020" t="s">
        <v>134</v>
      </c>
      <c r="F16" s="1021"/>
      <c r="G16" s="1021"/>
      <c r="H16" s="1021"/>
      <c r="I16" s="1021" t="s">
        <v>133</v>
      </c>
      <c r="J16" s="1021"/>
      <c r="K16" s="1021"/>
      <c r="L16" s="1021"/>
      <c r="M16" s="1021"/>
      <c r="N16" s="1021"/>
      <c r="O16" s="1021"/>
      <c r="P16" s="1022"/>
      <c r="Q16" s="383"/>
      <c r="R16" s="297">
        <v>121.27360000000002</v>
      </c>
      <c r="S16" s="298">
        <f t="shared" si="4"/>
        <v>129.76275200000003</v>
      </c>
      <c r="T16" s="298">
        <f t="shared" si="5"/>
        <v>155.71530240000004</v>
      </c>
      <c r="U16" s="299">
        <f t="shared" si="6"/>
        <v>202.42989312000006</v>
      </c>
      <c r="V16" s="293">
        <f t="shared" si="0"/>
        <v>0</v>
      </c>
      <c r="W16" s="294">
        <f t="shared" si="1"/>
        <v>0</v>
      </c>
      <c r="X16" s="294">
        <f t="shared" si="2"/>
        <v>0</v>
      </c>
      <c r="Y16" s="296">
        <f t="shared" si="3"/>
        <v>0</v>
      </c>
      <c r="Z16" s="69"/>
    </row>
    <row r="17" spans="1:26" ht="15" customHeight="1" x14ac:dyDescent="0.25">
      <c r="A17" s="946"/>
      <c r="B17" s="947"/>
      <c r="C17" s="948"/>
      <c r="D17" s="69"/>
      <c r="E17" s="300" t="s">
        <v>135</v>
      </c>
      <c r="F17" s="261"/>
      <c r="G17" s="261"/>
      <c r="H17" s="261"/>
      <c r="I17" s="261"/>
      <c r="J17" s="261"/>
      <c r="K17" s="261"/>
      <c r="L17" s="261"/>
      <c r="M17" s="261"/>
      <c r="N17" s="261"/>
      <c r="O17" s="261"/>
      <c r="P17" s="261"/>
      <c r="Q17" s="288">
        <f>IF(SUM(Q18:Q22)&gt;0,9999,0)</f>
        <v>0</v>
      </c>
      <c r="R17" s="261"/>
      <c r="S17" s="261"/>
      <c r="T17" s="261"/>
      <c r="U17" s="261"/>
      <c r="V17" s="261"/>
      <c r="W17" s="261"/>
      <c r="X17" s="261"/>
      <c r="Y17" s="301"/>
      <c r="Z17" s="69"/>
    </row>
    <row r="18" spans="1:26" ht="15" customHeight="1" x14ac:dyDescent="0.25">
      <c r="A18" s="852" t="s">
        <v>865</v>
      </c>
      <c r="B18" s="853"/>
      <c r="C18" s="854"/>
      <c r="D18" s="69"/>
      <c r="E18" s="1017" t="s">
        <v>136</v>
      </c>
      <c r="F18" s="988"/>
      <c r="G18" s="988"/>
      <c r="H18" s="988"/>
      <c r="I18" s="989" t="s">
        <v>137</v>
      </c>
      <c r="J18" s="1018"/>
      <c r="K18" s="1018"/>
      <c r="L18" s="1018"/>
      <c r="M18" s="1018"/>
      <c r="N18" s="1018"/>
      <c r="O18" s="1018"/>
      <c r="P18" s="1018"/>
      <c r="Q18" s="383"/>
      <c r="R18" s="302">
        <v>8.8144000000000009</v>
      </c>
      <c r="S18" s="303">
        <f t="shared" ref="S18:S22" si="7">R18*1.07</f>
        <v>9.4314080000000011</v>
      </c>
      <c r="T18" s="303">
        <f>S18*1.2</f>
        <v>11.317689600000001</v>
      </c>
      <c r="U18" s="304">
        <f>T18*1.3</f>
        <v>14.712996480000003</v>
      </c>
      <c r="V18" s="302">
        <f t="shared" ref="V18:Y22" si="8">$Q18*R18</f>
        <v>0</v>
      </c>
      <c r="W18" s="303">
        <f t="shared" si="8"/>
        <v>0</v>
      </c>
      <c r="X18" s="303">
        <f t="shared" si="8"/>
        <v>0</v>
      </c>
      <c r="Y18" s="305">
        <f t="shared" si="8"/>
        <v>0</v>
      </c>
      <c r="Z18" s="69"/>
    </row>
    <row r="19" spans="1:26" ht="15" customHeight="1" x14ac:dyDescent="0.25">
      <c r="A19" s="855"/>
      <c r="B19" s="856"/>
      <c r="C19" s="857"/>
      <c r="D19" s="69"/>
      <c r="E19" s="1019" t="s">
        <v>138</v>
      </c>
      <c r="F19" s="984"/>
      <c r="G19" s="984"/>
      <c r="H19" s="984"/>
      <c r="I19" s="985" t="s">
        <v>139</v>
      </c>
      <c r="J19" s="1005"/>
      <c r="K19" s="1005"/>
      <c r="L19" s="1005"/>
      <c r="M19" s="1005"/>
      <c r="N19" s="1005"/>
      <c r="O19" s="1005"/>
      <c r="P19" s="1005"/>
      <c r="Q19" s="383"/>
      <c r="R19" s="293">
        <v>23.811200000000003</v>
      </c>
      <c r="S19" s="294">
        <f t="shared" si="7"/>
        <v>25.477984000000006</v>
      </c>
      <c r="T19" s="294">
        <f t="shared" ref="T19:T22" si="9">S19*1.2</f>
        <v>30.573580800000006</v>
      </c>
      <c r="U19" s="295">
        <f t="shared" ref="U19:U22" si="10">T19*1.3</f>
        <v>39.74565504000001</v>
      </c>
      <c r="V19" s="293">
        <f t="shared" si="8"/>
        <v>0</v>
      </c>
      <c r="W19" s="294">
        <f t="shared" si="8"/>
        <v>0</v>
      </c>
      <c r="X19" s="294">
        <f t="shared" si="8"/>
        <v>0</v>
      </c>
      <c r="Y19" s="296">
        <f t="shared" si="8"/>
        <v>0</v>
      </c>
      <c r="Z19" s="69"/>
    </row>
    <row r="20" spans="1:26" ht="15" customHeight="1" x14ac:dyDescent="0.25">
      <c r="A20" s="852" t="s">
        <v>633</v>
      </c>
      <c r="B20" s="853"/>
      <c r="C20" s="854"/>
      <c r="D20" s="69"/>
      <c r="E20" s="1019" t="s">
        <v>140</v>
      </c>
      <c r="F20" s="984"/>
      <c r="G20" s="984"/>
      <c r="H20" s="984"/>
      <c r="I20" s="985" t="s">
        <v>141</v>
      </c>
      <c r="J20" s="1005"/>
      <c r="K20" s="1005"/>
      <c r="L20" s="1005"/>
      <c r="M20" s="1005"/>
      <c r="N20" s="1005"/>
      <c r="O20" s="1005"/>
      <c r="P20" s="1005"/>
      <c r="Q20" s="383"/>
      <c r="R20" s="293">
        <v>2.0160000000000005</v>
      </c>
      <c r="S20" s="294">
        <f t="shared" si="7"/>
        <v>2.1571200000000008</v>
      </c>
      <c r="T20" s="294">
        <f t="shared" si="9"/>
        <v>2.5885440000000011</v>
      </c>
      <c r="U20" s="295">
        <f t="shared" si="10"/>
        <v>3.3651072000000015</v>
      </c>
      <c r="V20" s="293">
        <f t="shared" si="8"/>
        <v>0</v>
      </c>
      <c r="W20" s="294">
        <f t="shared" si="8"/>
        <v>0</v>
      </c>
      <c r="X20" s="294">
        <f t="shared" si="8"/>
        <v>0</v>
      </c>
      <c r="Y20" s="296">
        <f t="shared" si="8"/>
        <v>0</v>
      </c>
      <c r="Z20" s="69"/>
    </row>
    <row r="21" spans="1:26" ht="15" customHeight="1" x14ac:dyDescent="0.25">
      <c r="A21" s="855"/>
      <c r="B21" s="856"/>
      <c r="C21" s="857"/>
      <c r="D21" s="69"/>
      <c r="E21" s="1019" t="s">
        <v>142</v>
      </c>
      <c r="F21" s="984"/>
      <c r="G21" s="984"/>
      <c r="H21" s="984"/>
      <c r="I21" s="985" t="s">
        <v>143</v>
      </c>
      <c r="J21" s="1005"/>
      <c r="K21" s="1005"/>
      <c r="L21" s="1005"/>
      <c r="M21" s="1005"/>
      <c r="N21" s="1005"/>
      <c r="O21" s="1005"/>
      <c r="P21" s="1005"/>
      <c r="Q21" s="383"/>
      <c r="R21" s="293">
        <v>27.720000000000002</v>
      </c>
      <c r="S21" s="294">
        <f t="shared" si="7"/>
        <v>29.660400000000003</v>
      </c>
      <c r="T21" s="294">
        <f t="shared" si="9"/>
        <v>35.592480000000002</v>
      </c>
      <c r="U21" s="295">
        <f t="shared" si="10"/>
        <v>46.270224000000006</v>
      </c>
      <c r="V21" s="293">
        <f t="shared" si="8"/>
        <v>0</v>
      </c>
      <c r="W21" s="294">
        <f t="shared" si="8"/>
        <v>0</v>
      </c>
      <c r="X21" s="294">
        <f t="shared" si="8"/>
        <v>0</v>
      </c>
      <c r="Y21" s="296">
        <f t="shared" si="8"/>
        <v>0</v>
      </c>
      <c r="Z21" s="69"/>
    </row>
    <row r="22" spans="1:26" ht="15" customHeight="1" x14ac:dyDescent="0.25">
      <c r="A22" s="877" t="s">
        <v>901</v>
      </c>
      <c r="B22" s="878"/>
      <c r="C22" s="879"/>
      <c r="D22" s="69"/>
      <c r="E22" s="1024" t="s">
        <v>144</v>
      </c>
      <c r="F22" s="1025"/>
      <c r="G22" s="1025"/>
      <c r="H22" s="1025"/>
      <c r="I22" s="1031" t="s">
        <v>145</v>
      </c>
      <c r="J22" s="1032"/>
      <c r="K22" s="1032"/>
      <c r="L22" s="1032"/>
      <c r="M22" s="1032"/>
      <c r="N22" s="1032"/>
      <c r="O22" s="1032"/>
      <c r="P22" s="1032"/>
      <c r="Q22" s="384"/>
      <c r="R22" s="306">
        <v>27.720000000000002</v>
      </c>
      <c r="S22" s="298">
        <f t="shared" si="7"/>
        <v>29.660400000000003</v>
      </c>
      <c r="T22" s="298">
        <f t="shared" si="9"/>
        <v>35.592480000000002</v>
      </c>
      <c r="U22" s="299">
        <f t="shared" si="10"/>
        <v>46.270224000000006</v>
      </c>
      <c r="V22" s="306">
        <f t="shared" si="8"/>
        <v>0</v>
      </c>
      <c r="W22" s="307">
        <f t="shared" si="8"/>
        <v>0</v>
      </c>
      <c r="X22" s="307">
        <f t="shared" si="8"/>
        <v>0</v>
      </c>
      <c r="Y22" s="308">
        <f t="shared" si="8"/>
        <v>0</v>
      </c>
      <c r="Z22" s="69"/>
    </row>
    <row r="23" spans="1:26" ht="15" customHeight="1" x14ac:dyDescent="0.25">
      <c r="A23" s="880"/>
      <c r="B23" s="881"/>
      <c r="C23" s="882"/>
      <c r="D23" s="69"/>
      <c r="E23" s="69"/>
      <c r="F23" s="69"/>
      <c r="G23" s="69"/>
      <c r="H23" s="69"/>
      <c r="I23" s="69"/>
      <c r="J23" s="69"/>
      <c r="K23" s="69"/>
      <c r="L23" s="69"/>
      <c r="M23" s="69"/>
      <c r="N23" s="69"/>
      <c r="O23" s="69"/>
      <c r="P23" s="69"/>
      <c r="Q23" s="69"/>
      <c r="R23" s="69"/>
      <c r="S23" s="69"/>
      <c r="T23" s="69"/>
      <c r="U23" s="69"/>
      <c r="V23" s="69"/>
      <c r="W23" s="69"/>
      <c r="X23" s="69"/>
      <c r="Y23" s="69"/>
      <c r="Z23" s="69"/>
    </row>
    <row r="24" spans="1:26" ht="15" customHeight="1" x14ac:dyDescent="0.25">
      <c r="A24" s="852" t="s">
        <v>666</v>
      </c>
      <c r="B24" s="853"/>
      <c r="C24" s="854"/>
      <c r="D24" s="69"/>
      <c r="E24" s="69"/>
      <c r="F24" s="69"/>
      <c r="G24" s="69"/>
      <c r="H24" s="69"/>
      <c r="I24" s="69"/>
      <c r="J24" s="69"/>
      <c r="K24" s="69"/>
      <c r="L24" s="69"/>
      <c r="M24" s="69"/>
      <c r="N24" s="69"/>
      <c r="O24" s="69"/>
      <c r="P24" s="69"/>
      <c r="Q24" s="69"/>
      <c r="R24" s="69"/>
      <c r="S24" s="69"/>
      <c r="T24" s="69"/>
      <c r="U24" s="69"/>
      <c r="V24" s="69"/>
      <c r="W24" s="69"/>
      <c r="X24" s="69"/>
      <c r="Y24" s="69"/>
      <c r="Z24" s="69"/>
    </row>
    <row r="25" spans="1:26" ht="15" customHeight="1" x14ac:dyDescent="0.25">
      <c r="A25" s="855"/>
      <c r="B25" s="856"/>
      <c r="C25" s="857"/>
      <c r="D25" s="69"/>
      <c r="E25" s="69"/>
      <c r="F25" s="69"/>
      <c r="G25" s="69"/>
      <c r="H25" s="69"/>
      <c r="I25" s="69"/>
      <c r="J25" s="69"/>
      <c r="K25" s="69"/>
      <c r="L25" s="69"/>
      <c r="M25" s="69"/>
      <c r="N25" s="69"/>
      <c r="O25" s="69"/>
      <c r="P25" s="69"/>
      <c r="Q25" s="69"/>
      <c r="R25" s="69"/>
      <c r="S25" s="69"/>
      <c r="T25" s="69"/>
      <c r="U25" s="69"/>
      <c r="V25" s="69"/>
      <c r="W25" s="69"/>
      <c r="X25" s="69"/>
      <c r="Y25" s="69"/>
      <c r="Z25" s="69"/>
    </row>
    <row r="26" spans="1:26" ht="15" customHeight="1" x14ac:dyDescent="0.25">
      <c r="A26" s="852" t="s">
        <v>667</v>
      </c>
      <c r="B26" s="853"/>
      <c r="C26" s="854"/>
      <c r="D26" s="69"/>
      <c r="E26" s="69"/>
      <c r="F26" s="69"/>
      <c r="G26" s="69"/>
      <c r="H26" s="69"/>
      <c r="I26" s="69"/>
      <c r="J26" s="69"/>
      <c r="K26" s="69"/>
      <c r="L26" s="69"/>
      <c r="M26" s="69"/>
      <c r="N26" s="69"/>
      <c r="O26" s="69"/>
      <c r="P26" s="69"/>
      <c r="Q26" s="69"/>
      <c r="R26" s="69"/>
      <c r="S26" s="69"/>
      <c r="T26" s="69"/>
      <c r="U26" s="69"/>
      <c r="V26" s="69"/>
      <c r="W26" s="69"/>
      <c r="X26" s="69"/>
      <c r="Y26" s="69"/>
      <c r="Z26" s="69"/>
    </row>
    <row r="27" spans="1:26" ht="15" customHeight="1" x14ac:dyDescent="0.25">
      <c r="A27" s="855"/>
      <c r="B27" s="856"/>
      <c r="C27" s="857"/>
      <c r="D27" s="69"/>
      <c r="E27" s="69"/>
      <c r="F27" s="69"/>
      <c r="G27" s="69"/>
      <c r="H27" s="69"/>
      <c r="I27" s="69"/>
      <c r="J27" s="69"/>
      <c r="K27" s="69"/>
      <c r="L27" s="69"/>
      <c r="M27" s="69"/>
      <c r="N27" s="69"/>
      <c r="O27" s="69"/>
      <c r="P27" s="69"/>
      <c r="Q27" s="69"/>
      <c r="R27" s="69"/>
      <c r="S27" s="69"/>
      <c r="T27" s="69"/>
      <c r="U27" s="69"/>
      <c r="V27" s="69"/>
      <c r="W27" s="69"/>
      <c r="X27" s="69"/>
      <c r="Y27" s="69"/>
      <c r="Z27" s="69"/>
    </row>
    <row r="28" spans="1:26" ht="15" customHeight="1" x14ac:dyDescent="0.25">
      <c r="A28" s="852" t="s">
        <v>668</v>
      </c>
      <c r="B28" s="853"/>
      <c r="C28" s="854"/>
      <c r="D28" s="69"/>
      <c r="E28" s="69"/>
      <c r="F28" s="69"/>
      <c r="G28" s="69"/>
      <c r="H28" s="69"/>
      <c r="I28" s="69"/>
      <c r="J28" s="69"/>
      <c r="K28" s="69"/>
      <c r="L28" s="69"/>
      <c r="M28" s="69"/>
      <c r="N28" s="69"/>
      <c r="O28" s="69"/>
      <c r="P28" s="69"/>
      <c r="Q28" s="69"/>
      <c r="R28" s="69"/>
      <c r="S28" s="69"/>
      <c r="T28" s="69"/>
      <c r="U28" s="69"/>
      <c r="V28" s="69"/>
      <c r="W28" s="69"/>
      <c r="X28" s="69"/>
      <c r="Y28" s="69"/>
      <c r="Z28" s="69"/>
    </row>
    <row r="29" spans="1:26" ht="15" customHeight="1" x14ac:dyDescent="0.25">
      <c r="A29" s="855"/>
      <c r="B29" s="856"/>
      <c r="C29" s="857"/>
      <c r="D29" s="69"/>
      <c r="E29" s="69"/>
      <c r="F29" s="69"/>
      <c r="G29" s="69"/>
      <c r="H29" s="69"/>
      <c r="I29" s="69"/>
      <c r="J29" s="69"/>
      <c r="K29" s="69"/>
      <c r="L29" s="69"/>
      <c r="M29" s="69"/>
      <c r="N29" s="69"/>
      <c r="O29" s="69"/>
      <c r="P29" s="69"/>
      <c r="Q29" s="69"/>
      <c r="R29" s="69"/>
      <c r="S29" s="69"/>
      <c r="T29" s="69"/>
      <c r="U29" s="69"/>
      <c r="V29" s="69"/>
      <c r="W29" s="69"/>
      <c r="X29" s="69"/>
      <c r="Y29" s="69"/>
      <c r="Z29" s="69"/>
    </row>
    <row r="30" spans="1:26" ht="15" customHeight="1" x14ac:dyDescent="0.25">
      <c r="A30" s="852" t="s">
        <v>669</v>
      </c>
      <c r="B30" s="853"/>
      <c r="C30" s="854"/>
      <c r="D30" s="69"/>
      <c r="E30" s="69"/>
      <c r="F30" s="69"/>
      <c r="G30" s="69"/>
      <c r="H30" s="69"/>
      <c r="I30" s="69"/>
      <c r="J30" s="69"/>
      <c r="K30" s="69"/>
      <c r="L30" s="69"/>
      <c r="M30" s="69"/>
      <c r="N30" s="69"/>
      <c r="O30" s="69"/>
      <c r="P30" s="69"/>
      <c r="Q30" s="69"/>
      <c r="R30" s="69"/>
      <c r="S30" s="69"/>
      <c r="T30" s="69"/>
      <c r="U30" s="69"/>
      <c r="V30" s="69"/>
      <c r="W30" s="69"/>
      <c r="X30" s="69"/>
      <c r="Y30" s="69"/>
      <c r="Z30" s="69"/>
    </row>
    <row r="31" spans="1:26" ht="15" customHeight="1" x14ac:dyDescent="0.25">
      <c r="A31" s="855"/>
      <c r="B31" s="856"/>
      <c r="C31" s="857"/>
      <c r="D31" s="69"/>
      <c r="E31" s="69"/>
      <c r="F31" s="69"/>
      <c r="G31" s="69"/>
      <c r="H31" s="69"/>
      <c r="I31" s="69"/>
      <c r="J31" s="69"/>
      <c r="K31" s="69"/>
      <c r="L31" s="69"/>
      <c r="M31" s="69"/>
      <c r="N31" s="69"/>
      <c r="O31" s="69"/>
      <c r="P31" s="69"/>
      <c r="Q31" s="69"/>
      <c r="R31" s="69"/>
      <c r="S31" s="69"/>
      <c r="T31" s="69"/>
      <c r="U31" s="69"/>
      <c r="V31" s="69"/>
      <c r="W31" s="69"/>
      <c r="X31" s="69"/>
      <c r="Y31" s="69"/>
      <c r="Z31" s="69"/>
    </row>
    <row r="32" spans="1:26" ht="15" customHeight="1" x14ac:dyDescent="0.25">
      <c r="A32" s="845" t="s">
        <v>862</v>
      </c>
      <c r="B32" s="846"/>
      <c r="C32" s="847"/>
      <c r="D32" s="69"/>
      <c r="E32" s="69"/>
      <c r="F32" s="69"/>
      <c r="G32" s="69"/>
      <c r="H32" s="69"/>
      <c r="I32" s="69"/>
      <c r="J32" s="69"/>
      <c r="K32" s="69"/>
      <c r="L32" s="69"/>
      <c r="M32" s="69"/>
      <c r="N32" s="69"/>
      <c r="O32" s="69"/>
      <c r="P32" s="69"/>
      <c r="Q32" s="69"/>
      <c r="R32" s="69"/>
      <c r="S32" s="69"/>
      <c r="T32" s="69"/>
      <c r="U32" s="69"/>
      <c r="V32" s="69"/>
      <c r="W32" s="69"/>
      <c r="X32" s="69"/>
      <c r="Y32" s="69"/>
      <c r="Z32" s="69"/>
    </row>
    <row r="33" spans="1:26" ht="15" customHeight="1" x14ac:dyDescent="0.25">
      <c r="A33" s="848"/>
      <c r="B33" s="849"/>
      <c r="C33" s="850"/>
      <c r="D33" s="69"/>
      <c r="E33" s="69"/>
      <c r="F33" s="69"/>
      <c r="G33" s="69"/>
      <c r="H33" s="69"/>
      <c r="I33" s="69"/>
      <c r="J33" s="69"/>
      <c r="K33" s="69"/>
      <c r="L33" s="69"/>
      <c r="M33" s="69"/>
      <c r="N33" s="69"/>
      <c r="O33" s="69"/>
      <c r="P33" s="69"/>
      <c r="Q33" s="69"/>
      <c r="R33" s="69"/>
      <c r="S33" s="69"/>
      <c r="T33" s="69"/>
      <c r="U33" s="69"/>
      <c r="V33" s="69"/>
      <c r="W33" s="69"/>
      <c r="X33" s="69"/>
      <c r="Y33" s="69"/>
      <c r="Z33" s="69"/>
    </row>
    <row r="34" spans="1:26" ht="15" customHeight="1" x14ac:dyDescent="0.25">
      <c r="A34" s="930" t="s">
        <v>12</v>
      </c>
      <c r="B34" s="931"/>
      <c r="C34" s="932"/>
      <c r="D34" s="69"/>
      <c r="E34" s="69"/>
      <c r="F34" s="69"/>
      <c r="G34" s="69"/>
      <c r="H34" s="69"/>
      <c r="I34" s="69"/>
      <c r="J34" s="69"/>
      <c r="K34" s="69"/>
      <c r="L34" s="69"/>
      <c r="M34" s="69"/>
      <c r="N34" s="69"/>
      <c r="O34" s="69"/>
      <c r="P34" s="69"/>
      <c r="Q34" s="69"/>
      <c r="R34" s="69"/>
      <c r="S34" s="69"/>
      <c r="T34" s="69"/>
      <c r="U34" s="69"/>
      <c r="V34" s="69"/>
      <c r="W34" s="69"/>
      <c r="X34" s="69"/>
      <c r="Y34" s="69"/>
      <c r="Z34" s="69"/>
    </row>
    <row r="35" spans="1:26" ht="15" customHeight="1" x14ac:dyDescent="0.25">
      <c r="A35" s="933"/>
      <c r="B35" s="934"/>
      <c r="C35" s="935"/>
      <c r="D35" s="69"/>
      <c r="E35" s="69"/>
      <c r="F35" s="69"/>
      <c r="G35" s="69"/>
      <c r="H35" s="69"/>
      <c r="I35" s="69"/>
      <c r="J35" s="69"/>
      <c r="K35" s="69"/>
      <c r="L35" s="69"/>
      <c r="M35" s="69"/>
      <c r="N35" s="69"/>
      <c r="O35" s="69"/>
      <c r="P35" s="69"/>
      <c r="Q35" s="69"/>
      <c r="R35" s="69"/>
      <c r="S35" s="69"/>
      <c r="T35" s="69"/>
      <c r="U35" s="69"/>
      <c r="V35" s="69"/>
      <c r="W35" s="69"/>
      <c r="X35" s="69"/>
      <c r="Y35" s="69"/>
      <c r="Z35" s="69"/>
    </row>
    <row r="36" spans="1:26" ht="15" customHeight="1" x14ac:dyDescent="0.25">
      <c r="A36" s="930" t="s">
        <v>15</v>
      </c>
      <c r="B36" s="931"/>
      <c r="C36" s="932"/>
      <c r="D36" s="69"/>
      <c r="E36" s="69"/>
      <c r="F36" s="69"/>
      <c r="G36" s="69"/>
      <c r="H36" s="69"/>
      <c r="I36" s="69"/>
      <c r="J36" s="69"/>
      <c r="K36" s="69"/>
      <c r="L36" s="69"/>
      <c r="M36" s="69"/>
      <c r="N36" s="69"/>
      <c r="O36" s="69"/>
      <c r="P36" s="69"/>
      <c r="Q36" s="69"/>
      <c r="R36" s="69"/>
      <c r="S36" s="69"/>
      <c r="T36" s="69"/>
      <c r="U36" s="69"/>
      <c r="V36" s="69"/>
      <c r="W36" s="69"/>
      <c r="X36" s="69"/>
      <c r="Y36" s="69"/>
      <c r="Z36" s="69"/>
    </row>
    <row r="37" spans="1:26" ht="15" customHeight="1" x14ac:dyDescent="0.25">
      <c r="A37" s="933"/>
      <c r="B37" s="934"/>
      <c r="C37" s="935"/>
      <c r="D37" s="69"/>
      <c r="E37" s="69"/>
      <c r="F37" s="81"/>
      <c r="G37" s="69"/>
      <c r="H37" s="69"/>
      <c r="I37" s="69"/>
      <c r="J37" s="69"/>
      <c r="K37" s="69"/>
      <c r="L37" s="69"/>
      <c r="M37" s="69"/>
      <c r="N37" s="82"/>
      <c r="O37" s="82"/>
      <c r="P37" s="69"/>
      <c r="Q37" s="69"/>
      <c r="R37" s="69"/>
      <c r="S37" s="69"/>
      <c r="T37" s="69"/>
      <c r="U37" s="69"/>
      <c r="V37" s="69"/>
      <c r="W37" s="69"/>
      <c r="X37" s="69"/>
      <c r="Y37" s="69"/>
      <c r="Z37" s="69"/>
    </row>
    <row r="38" spans="1:26" ht="15" customHeight="1" x14ac:dyDescent="0.25">
      <c r="A38" s="930" t="s">
        <v>17</v>
      </c>
      <c r="B38" s="931"/>
      <c r="C38" s="932"/>
      <c r="D38" s="69"/>
      <c r="E38" s="118"/>
      <c r="F38" s="133" t="s">
        <v>128</v>
      </c>
      <c r="G38" s="117"/>
      <c r="H38" s="117"/>
      <c r="I38" s="117"/>
      <c r="J38" s="118"/>
      <c r="K38" s="117" t="s">
        <v>679</v>
      </c>
      <c r="L38" s="117"/>
      <c r="M38" s="117"/>
      <c r="N38" s="118"/>
      <c r="O38" s="117"/>
      <c r="P38" s="117" t="s">
        <v>678</v>
      </c>
      <c r="Q38" s="117"/>
      <c r="R38" s="117"/>
      <c r="S38" s="117"/>
      <c r="T38" s="117"/>
      <c r="U38" s="117"/>
      <c r="V38" s="117" t="s">
        <v>677</v>
      </c>
      <c r="W38" s="117"/>
      <c r="X38" s="117"/>
      <c r="Y38" s="117"/>
      <c r="Z38" s="69"/>
    </row>
    <row r="39" spans="1:26" ht="15" customHeight="1" x14ac:dyDescent="0.25">
      <c r="A39" s="933"/>
      <c r="B39" s="934"/>
      <c r="C39" s="935"/>
      <c r="D39" s="69"/>
      <c r="E39" s="1174"/>
      <c r="F39" s="1175"/>
      <c r="G39" s="1175"/>
      <c r="H39" s="1175"/>
      <c r="I39" s="1175"/>
      <c r="J39" s="1175"/>
      <c r="K39" s="1175"/>
      <c r="L39" s="1175"/>
      <c r="M39" s="1175"/>
      <c r="N39" s="1175"/>
      <c r="O39" s="1175"/>
      <c r="P39" s="1175"/>
      <c r="Q39" s="1175"/>
      <c r="R39" s="1175"/>
      <c r="S39" s="1175"/>
      <c r="T39" s="1175"/>
      <c r="U39" s="1175"/>
      <c r="V39" s="1175"/>
      <c r="W39" s="1175"/>
      <c r="X39" s="1175"/>
      <c r="Y39" s="1175"/>
      <c r="Z39" s="69"/>
    </row>
    <row r="40" spans="1:26" ht="15" customHeight="1" x14ac:dyDescent="0.25">
      <c r="D40" s="69"/>
      <c r="E40" s="1175"/>
      <c r="F40" s="1175"/>
      <c r="G40" s="1175"/>
      <c r="H40" s="1175"/>
      <c r="I40" s="1175"/>
      <c r="J40" s="1175"/>
      <c r="K40" s="1175"/>
      <c r="L40" s="1175"/>
      <c r="M40" s="1175"/>
      <c r="N40" s="1175"/>
      <c r="O40" s="1175"/>
      <c r="P40" s="1175"/>
      <c r="Q40" s="1175"/>
      <c r="R40" s="1175"/>
      <c r="S40" s="1175"/>
      <c r="T40" s="1175"/>
      <c r="U40" s="1175"/>
      <c r="V40" s="1175"/>
      <c r="W40" s="1175"/>
      <c r="X40" s="1175"/>
      <c r="Y40" s="1175"/>
      <c r="Z40" s="69"/>
    </row>
    <row r="41" spans="1:26" ht="15" customHeight="1" x14ac:dyDescent="0.25">
      <c r="D41" s="69"/>
      <c r="E41" s="1175"/>
      <c r="F41" s="1175"/>
      <c r="G41" s="1175"/>
      <c r="H41" s="1175"/>
      <c r="I41" s="1175"/>
      <c r="J41" s="1175"/>
      <c r="K41" s="1175"/>
      <c r="L41" s="1175"/>
      <c r="M41" s="1175"/>
      <c r="N41" s="1175"/>
      <c r="O41" s="1175"/>
      <c r="P41" s="1175"/>
      <c r="Q41" s="1175"/>
      <c r="R41" s="1175"/>
      <c r="S41" s="1175"/>
      <c r="T41" s="1175"/>
      <c r="U41" s="1175"/>
      <c r="V41" s="1175"/>
      <c r="W41" s="1175"/>
      <c r="X41" s="1175"/>
      <c r="Y41" s="1175"/>
      <c r="Z41" s="69"/>
    </row>
    <row r="42" spans="1:26" ht="15" customHeight="1" x14ac:dyDescent="0.25">
      <c r="A42" s="858" t="s">
        <v>22</v>
      </c>
      <c r="B42" s="858"/>
      <c r="C42" s="858"/>
      <c r="D42" s="69"/>
      <c r="E42" s="1175"/>
      <c r="F42" s="1175"/>
      <c r="G42" s="1175"/>
      <c r="H42" s="1175"/>
      <c r="I42" s="1175"/>
      <c r="J42" s="1175"/>
      <c r="K42" s="1175"/>
      <c r="L42" s="1175"/>
      <c r="M42" s="1175"/>
      <c r="N42" s="1175"/>
      <c r="O42" s="1175"/>
      <c r="P42" s="1175"/>
      <c r="Q42" s="1175"/>
      <c r="R42" s="1175"/>
      <c r="S42" s="1175"/>
      <c r="T42" s="1175"/>
      <c r="U42" s="1175"/>
      <c r="V42" s="1175"/>
      <c r="W42" s="1175"/>
      <c r="X42" s="1175"/>
      <c r="Y42" s="1175"/>
      <c r="Z42" s="69"/>
    </row>
    <row r="43" spans="1:26" ht="15" customHeight="1" x14ac:dyDescent="0.25">
      <c r="A43" s="73" t="s">
        <v>80</v>
      </c>
      <c r="B43" s="667"/>
      <c r="C43" s="667"/>
      <c r="D43" s="69"/>
      <c r="E43" s="69"/>
      <c r="F43" s="69"/>
      <c r="G43" s="69"/>
      <c r="H43" s="69"/>
      <c r="I43" s="69"/>
      <c r="J43" s="69"/>
      <c r="K43" s="69"/>
      <c r="L43" s="69"/>
      <c r="M43" s="69"/>
      <c r="N43" s="69"/>
      <c r="O43" s="69"/>
      <c r="P43" s="69"/>
      <c r="Q43" s="69"/>
      <c r="R43" s="69"/>
      <c r="S43" s="69"/>
      <c r="T43" s="69"/>
      <c r="U43" s="69"/>
      <c r="V43" s="69"/>
      <c r="W43" s="69"/>
      <c r="X43" s="69"/>
      <c r="Y43" s="69"/>
      <c r="Z43" s="69"/>
    </row>
    <row r="44" spans="1:26" ht="15" customHeight="1" x14ac:dyDescent="0.25">
      <c r="A44" s="73" t="s">
        <v>24</v>
      </c>
      <c r="B44" s="667"/>
      <c r="C44" s="667"/>
      <c r="D44" s="69"/>
      <c r="E44" s="69"/>
      <c r="F44" s="69"/>
      <c r="G44" s="69"/>
      <c r="H44" s="69"/>
      <c r="I44" s="69"/>
      <c r="J44" s="69"/>
      <c r="K44" s="69"/>
      <c r="L44" s="69"/>
      <c r="M44" s="69"/>
      <c r="N44" s="69"/>
      <c r="O44" s="69"/>
      <c r="P44" s="69"/>
      <c r="Q44" s="69"/>
      <c r="R44" s="69"/>
      <c r="S44" s="69"/>
      <c r="T44" s="69"/>
      <c r="U44" s="69"/>
      <c r="V44" s="69"/>
      <c r="W44" s="69"/>
      <c r="X44" s="69"/>
      <c r="Y44" s="69"/>
      <c r="Z44" s="69"/>
    </row>
    <row r="45" spans="1:26" ht="15" customHeight="1" x14ac:dyDescent="0.25">
      <c r="A45" s="73" t="s">
        <v>25</v>
      </c>
      <c r="B45" s="667"/>
      <c r="C45" s="667"/>
      <c r="D45" s="69"/>
      <c r="E45" s="69"/>
      <c r="F45" s="69"/>
      <c r="G45" s="69"/>
      <c r="H45" s="69"/>
      <c r="I45" s="69"/>
      <c r="J45" s="69"/>
      <c r="K45" s="69"/>
      <c r="L45" s="69"/>
      <c r="M45" s="69"/>
      <c r="N45" s="69"/>
      <c r="O45" s="69"/>
      <c r="P45" s="69"/>
      <c r="Q45" s="69"/>
      <c r="R45" s="69"/>
      <c r="S45" s="69"/>
      <c r="T45" s="69"/>
      <c r="U45" s="69"/>
      <c r="V45" s="69"/>
      <c r="W45" s="69"/>
      <c r="X45" s="69"/>
      <c r="Y45" s="69"/>
      <c r="Z45" s="69"/>
    </row>
    <row r="46" spans="1:26" ht="15" customHeight="1" x14ac:dyDescent="0.25">
      <c r="A46" s="73" t="s">
        <v>26</v>
      </c>
      <c r="B46" s="667"/>
      <c r="C46" s="667"/>
      <c r="D46" s="69"/>
      <c r="E46" s="69"/>
      <c r="F46" s="69"/>
      <c r="G46" s="69"/>
      <c r="H46" s="69"/>
      <c r="I46" s="69"/>
      <c r="J46" s="69"/>
      <c r="K46" s="69"/>
      <c r="L46" s="69"/>
      <c r="M46" s="69"/>
      <c r="N46" s="69"/>
      <c r="O46" s="69"/>
      <c r="P46" s="69"/>
      <c r="Q46" s="69"/>
      <c r="R46" s="69"/>
      <c r="S46" s="69"/>
      <c r="T46" s="69"/>
      <c r="U46" s="69"/>
      <c r="V46" s="69"/>
      <c r="W46" s="69"/>
      <c r="X46" s="69"/>
      <c r="Y46" s="69"/>
      <c r="Z46" s="69"/>
    </row>
    <row r="47" spans="1:26" ht="15" customHeight="1" x14ac:dyDescent="0.25">
      <c r="A47" s="73" t="s">
        <v>27</v>
      </c>
      <c r="B47" s="667"/>
      <c r="C47" s="667"/>
      <c r="D47" s="69"/>
      <c r="E47" s="69"/>
      <c r="F47" s="69"/>
      <c r="G47" s="69"/>
      <c r="H47" s="69"/>
      <c r="I47" s="69"/>
      <c r="J47" s="69"/>
      <c r="K47" s="69"/>
      <c r="L47" s="69"/>
      <c r="M47" s="69"/>
      <c r="N47" s="69"/>
      <c r="O47" s="69"/>
      <c r="P47" s="69"/>
      <c r="Q47" s="69"/>
      <c r="R47" s="69"/>
      <c r="S47" s="69"/>
      <c r="T47" s="69"/>
      <c r="U47" s="69"/>
      <c r="V47" s="69"/>
      <c r="W47" s="69"/>
      <c r="X47" s="69"/>
      <c r="Y47" s="69"/>
      <c r="Z47" s="69"/>
    </row>
    <row r="48" spans="1:26" ht="15" customHeight="1" x14ac:dyDescent="0.25">
      <c r="A48" s="73" t="s">
        <v>28</v>
      </c>
      <c r="B48" s="667"/>
      <c r="C48" s="667"/>
      <c r="D48" s="69"/>
      <c r="E48" s="69"/>
      <c r="F48" s="69"/>
      <c r="G48" s="69"/>
      <c r="H48" s="69"/>
      <c r="I48" s="69"/>
      <c r="J48" s="69"/>
      <c r="K48" s="69"/>
      <c r="L48" s="69"/>
      <c r="M48" s="69"/>
      <c r="N48" s="69"/>
      <c r="O48" s="69"/>
      <c r="P48" s="69"/>
      <c r="Q48" s="69"/>
      <c r="R48" s="69"/>
      <c r="S48" s="69"/>
      <c r="T48" s="69"/>
      <c r="U48" s="69"/>
      <c r="V48" s="69"/>
      <c r="W48" s="69"/>
      <c r="X48" s="69"/>
      <c r="Y48" s="69"/>
      <c r="Z48" s="69"/>
    </row>
    <row r="49" spans="1:26" ht="15" customHeight="1" x14ac:dyDescent="0.25">
      <c r="A49" s="79"/>
      <c r="B49" s="667"/>
      <c r="C49" s="667"/>
      <c r="D49" s="69"/>
      <c r="E49" s="69"/>
      <c r="F49" s="69"/>
      <c r="G49" s="69"/>
      <c r="H49" s="69"/>
      <c r="I49" s="69"/>
      <c r="J49" s="69"/>
      <c r="K49" s="69"/>
      <c r="L49" s="69"/>
      <c r="M49" s="69"/>
      <c r="N49" s="69"/>
      <c r="O49" s="69"/>
      <c r="P49" s="69"/>
      <c r="Q49" s="69"/>
      <c r="R49" s="69"/>
      <c r="S49" s="69"/>
      <c r="T49" s="69"/>
      <c r="U49" s="69"/>
      <c r="V49" s="69"/>
      <c r="W49" s="69"/>
      <c r="X49" s="69"/>
      <c r="Y49" s="69"/>
      <c r="Z49" s="69"/>
    </row>
    <row r="50" spans="1:26"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row>
    <row r="51" spans="1:26"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row>
    <row r="52" spans="1:26"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row>
    <row r="53" spans="1:26"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row>
    <row r="54" spans="1:26" ht="15" customHeight="1" x14ac:dyDescent="0.25">
      <c r="A54" s="666"/>
      <c r="C54" s="666"/>
      <c r="D54" s="69"/>
      <c r="E54" s="69"/>
      <c r="F54" s="69"/>
      <c r="G54" s="69"/>
      <c r="H54" s="69"/>
      <c r="I54" s="69"/>
      <c r="J54" s="69"/>
      <c r="K54" s="69"/>
      <c r="L54" s="69"/>
      <c r="M54" s="69"/>
      <c r="N54" s="69"/>
      <c r="O54" s="69"/>
      <c r="P54" s="69"/>
      <c r="Q54" s="69"/>
      <c r="R54" s="69"/>
      <c r="S54" s="69"/>
      <c r="T54" s="69"/>
      <c r="U54" s="69"/>
      <c r="V54" s="69"/>
      <c r="W54" s="69"/>
      <c r="X54" s="69"/>
      <c r="Y54" s="69"/>
      <c r="Z54" s="69"/>
    </row>
    <row r="55" spans="1:26" ht="15" customHeight="1" x14ac:dyDescent="0.25">
      <c r="D55" s="69"/>
      <c r="E55" s="69"/>
      <c r="F55" s="69"/>
      <c r="G55" s="69"/>
      <c r="H55" s="69"/>
      <c r="I55" s="69"/>
      <c r="J55" s="69"/>
      <c r="K55" s="69"/>
      <c r="L55" s="69"/>
      <c r="M55" s="69"/>
      <c r="N55" s="69"/>
      <c r="O55" s="69"/>
      <c r="P55" s="69"/>
      <c r="Q55" s="69"/>
      <c r="R55" s="69"/>
      <c r="S55" s="69"/>
      <c r="T55" s="69"/>
      <c r="U55" s="69"/>
      <c r="V55" s="69"/>
      <c r="W55" s="69"/>
      <c r="X55" s="69"/>
      <c r="Y55" s="69"/>
      <c r="Z55" s="69"/>
    </row>
    <row r="56" spans="1:26" ht="15" customHeight="1" x14ac:dyDescent="0.25">
      <c r="D56" s="69"/>
      <c r="E56" s="69"/>
      <c r="F56" s="69"/>
      <c r="G56" s="69"/>
      <c r="H56" s="69"/>
      <c r="I56" s="69"/>
      <c r="J56" s="69"/>
      <c r="K56" s="69"/>
      <c r="L56" s="69"/>
      <c r="M56" s="69"/>
      <c r="N56" s="69"/>
      <c r="O56" s="69"/>
      <c r="P56" s="69"/>
      <c r="Q56" s="69"/>
      <c r="R56" s="69"/>
      <c r="S56" s="69"/>
      <c r="T56" s="69"/>
      <c r="U56" s="69"/>
      <c r="V56" s="69"/>
      <c r="W56" s="69"/>
      <c r="X56" s="69"/>
      <c r="Y56" s="69"/>
      <c r="Z56" s="69"/>
    </row>
    <row r="57" spans="1:26" ht="15" customHeight="1" x14ac:dyDescent="0.25">
      <c r="D57" s="69"/>
      <c r="E57" s="69"/>
      <c r="F57" s="69"/>
      <c r="G57" s="69"/>
      <c r="H57" s="69"/>
      <c r="I57" s="69"/>
      <c r="J57" s="69"/>
      <c r="K57" s="69"/>
      <c r="L57" s="69"/>
      <c r="M57" s="69"/>
      <c r="N57" s="69"/>
      <c r="O57" s="69"/>
      <c r="P57" s="69"/>
      <c r="Q57" s="69"/>
      <c r="R57" s="69"/>
      <c r="S57" s="69"/>
      <c r="T57" s="69"/>
      <c r="U57" s="69"/>
      <c r="V57" s="69"/>
      <c r="W57" s="69"/>
      <c r="X57" s="69"/>
      <c r="Y57" s="69"/>
      <c r="Z57" s="69"/>
    </row>
    <row r="58" spans="1:26"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row>
    <row r="59" spans="1:26"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row>
    <row r="60" spans="1:26"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row>
    <row r="61" spans="1:26"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row>
    <row r="62" spans="1:26"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row>
    <row r="63" spans="1:26"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row>
    <row r="64" spans="1:26"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row>
    <row r="65" spans="4:26"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row>
    <row r="66" spans="4:26"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row>
    <row r="67" spans="4:26" ht="15" customHeight="1" x14ac:dyDescent="0.25">
      <c r="D67" s="69"/>
      <c r="E67" s="69"/>
      <c r="F67" s="69"/>
      <c r="G67" s="69"/>
      <c r="H67" s="69"/>
      <c r="I67" s="69"/>
      <c r="J67" s="69"/>
      <c r="K67" s="69"/>
      <c r="L67" s="69"/>
      <c r="M67" s="69"/>
      <c r="N67" s="69"/>
      <c r="O67" s="69"/>
      <c r="P67" s="69"/>
      <c r="Q67" s="69"/>
      <c r="R67" s="69"/>
      <c r="S67" s="69"/>
      <c r="T67" s="69"/>
      <c r="U67" s="69"/>
      <c r="V67" s="69"/>
      <c r="W67" s="69"/>
      <c r="X67" s="69"/>
      <c r="Y67" s="69"/>
      <c r="Z67" s="69"/>
    </row>
    <row r="68" spans="4:26" ht="15" customHeight="1" x14ac:dyDescent="0.25">
      <c r="D68" s="69"/>
      <c r="E68" s="69"/>
      <c r="F68" s="69"/>
      <c r="G68" s="69"/>
      <c r="H68" s="69"/>
      <c r="I68" s="69"/>
      <c r="J68" s="69"/>
      <c r="K68" s="69"/>
      <c r="L68" s="69"/>
      <c r="M68" s="69"/>
      <c r="N68" s="69"/>
      <c r="O68" s="69"/>
      <c r="P68" s="69"/>
      <c r="Q68" s="69"/>
      <c r="R68" s="69"/>
      <c r="S68" s="69"/>
      <c r="T68" s="69"/>
      <c r="U68" s="69"/>
      <c r="V68" s="69"/>
      <c r="W68" s="69"/>
      <c r="X68" s="69"/>
      <c r="Y68" s="69"/>
      <c r="Z68" s="69"/>
    </row>
    <row r="69" spans="4:26" ht="15" customHeight="1" x14ac:dyDescent="0.25">
      <c r="D69" s="69"/>
      <c r="E69" s="69"/>
      <c r="F69" s="69"/>
      <c r="G69" s="69"/>
      <c r="H69" s="69"/>
      <c r="I69" s="69"/>
      <c r="J69" s="69"/>
      <c r="K69" s="69"/>
      <c r="L69" s="69"/>
      <c r="M69" s="69"/>
      <c r="N69" s="69"/>
      <c r="O69" s="69"/>
      <c r="P69" s="69"/>
      <c r="Q69" s="69"/>
      <c r="R69" s="69"/>
      <c r="S69" s="69"/>
      <c r="T69" s="69"/>
      <c r="U69" s="69"/>
      <c r="V69" s="69"/>
      <c r="W69" s="69"/>
      <c r="X69" s="69"/>
      <c r="Y69" s="69"/>
      <c r="Z69" s="69"/>
    </row>
    <row r="70" spans="4:26" ht="15" customHeight="1" x14ac:dyDescent="0.25">
      <c r="D70" s="69"/>
      <c r="E70" s="69"/>
      <c r="F70" s="69"/>
      <c r="G70" s="69"/>
      <c r="H70" s="69"/>
      <c r="I70" s="69"/>
      <c r="J70" s="69"/>
      <c r="K70" s="69"/>
      <c r="L70" s="69"/>
      <c r="M70" s="69"/>
      <c r="N70" s="69"/>
      <c r="O70" s="69"/>
      <c r="P70" s="69"/>
      <c r="Q70" s="69"/>
      <c r="R70" s="69"/>
      <c r="S70" s="69"/>
      <c r="T70" s="69"/>
      <c r="U70" s="69"/>
      <c r="V70" s="69"/>
      <c r="W70" s="69"/>
      <c r="X70" s="69"/>
      <c r="Y70" s="69"/>
      <c r="Z70" s="69"/>
    </row>
    <row r="71" spans="4:26" ht="15" customHeight="1" x14ac:dyDescent="0.25">
      <c r="D71" s="69"/>
      <c r="E71" s="69"/>
      <c r="F71" s="69"/>
      <c r="G71" s="69"/>
      <c r="H71" s="69"/>
      <c r="I71" s="69"/>
      <c r="J71" s="69"/>
      <c r="K71" s="69"/>
      <c r="L71" s="69"/>
      <c r="M71" s="69"/>
      <c r="N71" s="69"/>
      <c r="O71" s="69"/>
      <c r="P71" s="69"/>
      <c r="Q71" s="69"/>
      <c r="R71" s="69"/>
      <c r="S71" s="69"/>
      <c r="T71" s="69"/>
      <c r="U71" s="69"/>
      <c r="V71" s="69"/>
      <c r="W71" s="69"/>
      <c r="X71" s="69"/>
      <c r="Y71" s="69"/>
      <c r="Z71" s="69"/>
    </row>
    <row r="72" spans="4:26" ht="15" customHeight="1" x14ac:dyDescent="0.25">
      <c r="D72" s="69"/>
      <c r="E72" s="69"/>
      <c r="F72" s="69"/>
      <c r="G72" s="69"/>
      <c r="H72" s="69"/>
      <c r="I72" s="69"/>
      <c r="J72" s="69"/>
      <c r="K72" s="69"/>
      <c r="L72" s="69"/>
      <c r="M72" s="69"/>
      <c r="N72" s="69"/>
      <c r="O72" s="69"/>
      <c r="P72" s="69"/>
      <c r="Q72" s="69"/>
      <c r="R72" s="69"/>
      <c r="S72" s="69"/>
      <c r="T72" s="69"/>
      <c r="U72" s="69"/>
      <c r="V72" s="69"/>
      <c r="W72" s="69"/>
      <c r="X72" s="69"/>
      <c r="Y72" s="69"/>
      <c r="Z72" s="69"/>
    </row>
    <row r="73" spans="4:26" ht="15" customHeight="1" x14ac:dyDescent="0.25">
      <c r="D73" s="69"/>
      <c r="E73" s="69"/>
      <c r="F73" s="69"/>
      <c r="G73" s="69"/>
      <c r="H73" s="69"/>
      <c r="I73" s="69"/>
      <c r="J73" s="69"/>
      <c r="K73" s="69"/>
      <c r="L73" s="69"/>
      <c r="M73" s="69"/>
      <c r="N73" s="69"/>
      <c r="O73" s="69"/>
      <c r="P73" s="69"/>
      <c r="Q73" s="69"/>
      <c r="R73" s="69"/>
      <c r="S73" s="69"/>
      <c r="T73" s="69"/>
      <c r="U73" s="69"/>
      <c r="V73" s="69"/>
      <c r="W73" s="69"/>
      <c r="X73" s="69"/>
      <c r="Y73" s="69"/>
      <c r="Z73" s="69"/>
    </row>
    <row r="74" spans="4:26" ht="15" customHeight="1" x14ac:dyDescent="0.25">
      <c r="D74" s="69"/>
      <c r="E74" s="69"/>
      <c r="F74" s="69"/>
      <c r="G74" s="69"/>
      <c r="H74" s="69"/>
      <c r="I74" s="69"/>
      <c r="J74" s="69"/>
      <c r="K74" s="69"/>
      <c r="L74" s="69"/>
      <c r="M74" s="69"/>
      <c r="N74" s="69"/>
      <c r="O74" s="69"/>
      <c r="P74" s="69"/>
      <c r="Q74" s="69"/>
      <c r="R74" s="69"/>
      <c r="S74" s="69"/>
      <c r="T74" s="69"/>
      <c r="U74" s="69"/>
      <c r="V74" s="69"/>
      <c r="W74" s="69"/>
      <c r="X74" s="69"/>
      <c r="Y74" s="69"/>
      <c r="Z74" s="69"/>
    </row>
    <row r="75" spans="4:26" ht="15" customHeight="1" x14ac:dyDescent="0.25">
      <c r="D75" s="69"/>
      <c r="E75" s="69"/>
      <c r="F75" s="69"/>
      <c r="G75" s="69"/>
      <c r="H75" s="69"/>
      <c r="I75" s="69"/>
      <c r="J75" s="69"/>
      <c r="K75" s="69"/>
      <c r="L75" s="69"/>
      <c r="M75" s="69"/>
      <c r="N75" s="69"/>
      <c r="O75" s="69"/>
      <c r="P75" s="69"/>
      <c r="Q75" s="69"/>
      <c r="R75" s="69"/>
      <c r="S75" s="69"/>
      <c r="T75" s="69"/>
      <c r="U75" s="69"/>
      <c r="V75" s="69"/>
      <c r="W75" s="69"/>
      <c r="X75" s="69"/>
      <c r="Y75" s="69"/>
      <c r="Z75" s="69"/>
    </row>
    <row r="76" spans="4:26" ht="15" customHeight="1" x14ac:dyDescent="0.25">
      <c r="D76" s="69"/>
      <c r="E76" s="69"/>
      <c r="F76" s="69"/>
      <c r="G76" s="69"/>
      <c r="H76" s="69"/>
      <c r="I76" s="69"/>
      <c r="J76" s="69"/>
      <c r="K76" s="69"/>
      <c r="L76" s="69"/>
      <c r="M76" s="69"/>
      <c r="N76" s="69"/>
      <c r="O76" s="69"/>
      <c r="P76" s="69"/>
      <c r="Q76" s="69"/>
      <c r="R76" s="69"/>
      <c r="S76" s="69"/>
      <c r="T76" s="69"/>
      <c r="U76" s="69"/>
      <c r="V76" s="69"/>
      <c r="W76" s="69"/>
      <c r="X76" s="69"/>
      <c r="Y76" s="69"/>
      <c r="Z76" s="69"/>
    </row>
    <row r="77" spans="4:26" ht="15" customHeight="1" x14ac:dyDescent="0.25">
      <c r="D77" s="69"/>
      <c r="E77" s="69"/>
      <c r="F77" s="69"/>
      <c r="G77" s="69"/>
      <c r="H77" s="69"/>
      <c r="I77" s="69"/>
      <c r="J77" s="69"/>
      <c r="K77" s="69"/>
      <c r="L77" s="69"/>
      <c r="M77" s="69"/>
      <c r="N77" s="69"/>
      <c r="O77" s="69"/>
      <c r="P77" s="69"/>
      <c r="Q77" s="69"/>
      <c r="R77" s="69"/>
      <c r="S77" s="69"/>
      <c r="T77" s="69"/>
      <c r="U77" s="69"/>
      <c r="V77" s="69"/>
      <c r="W77" s="69"/>
      <c r="X77" s="69"/>
      <c r="Y77" s="69"/>
      <c r="Z77" s="69"/>
    </row>
    <row r="78" spans="4:26" ht="15" customHeight="1" x14ac:dyDescent="0.25">
      <c r="D78" s="69"/>
      <c r="E78" s="69"/>
      <c r="F78" s="69"/>
      <c r="G78" s="69"/>
      <c r="H78" s="69"/>
      <c r="I78" s="69"/>
      <c r="J78" s="69"/>
      <c r="K78" s="69"/>
      <c r="L78" s="69"/>
      <c r="M78" s="69"/>
      <c r="N78" s="69"/>
      <c r="O78" s="69"/>
      <c r="P78" s="69"/>
      <c r="Q78" s="69"/>
      <c r="R78" s="69"/>
      <c r="S78" s="69"/>
      <c r="T78" s="69"/>
      <c r="U78" s="69"/>
      <c r="V78" s="69"/>
      <c r="W78" s="69"/>
      <c r="X78" s="69"/>
      <c r="Y78" s="69"/>
      <c r="Z78" s="69"/>
    </row>
    <row r="79" spans="4:26" ht="15" customHeight="1" x14ac:dyDescent="0.25">
      <c r="D79" s="69"/>
      <c r="E79" s="69"/>
      <c r="F79" s="69"/>
      <c r="G79" s="69"/>
      <c r="H79" s="69"/>
      <c r="I79" s="69"/>
      <c r="J79" s="69"/>
      <c r="K79" s="69"/>
      <c r="L79" s="69"/>
      <c r="M79" s="69"/>
      <c r="N79" s="69"/>
      <c r="O79" s="69"/>
      <c r="P79" s="69"/>
      <c r="Q79" s="69"/>
      <c r="R79" s="69"/>
      <c r="S79" s="69"/>
      <c r="T79" s="69"/>
      <c r="U79" s="69"/>
      <c r="V79" s="69"/>
      <c r="W79" s="69"/>
      <c r="X79" s="69"/>
      <c r="Y79" s="69"/>
      <c r="Z79" s="69"/>
    </row>
    <row r="80" spans="4:26" ht="15" customHeight="1" x14ac:dyDescent="0.25">
      <c r="D80" s="69"/>
      <c r="E80" s="69"/>
      <c r="F80" s="69"/>
      <c r="G80" s="69"/>
      <c r="H80" s="69"/>
      <c r="I80" s="69"/>
      <c r="J80" s="69"/>
      <c r="K80" s="69"/>
      <c r="L80" s="69"/>
      <c r="M80" s="69"/>
      <c r="N80" s="69"/>
      <c r="O80" s="69"/>
      <c r="P80" s="69"/>
      <c r="Q80" s="69"/>
      <c r="R80" s="69"/>
      <c r="S80" s="69"/>
      <c r="T80" s="69"/>
      <c r="U80" s="69"/>
      <c r="V80" s="69"/>
      <c r="W80" s="69"/>
      <c r="X80" s="69"/>
      <c r="Y80" s="69"/>
      <c r="Z80" s="69"/>
    </row>
    <row r="81" spans="4:26" ht="15" customHeight="1" x14ac:dyDescent="0.25">
      <c r="D81" s="69"/>
      <c r="E81" s="69"/>
      <c r="F81" s="69"/>
      <c r="G81" s="69"/>
      <c r="H81" s="69"/>
      <c r="I81" s="69"/>
      <c r="J81" s="69"/>
      <c r="K81" s="69"/>
      <c r="L81" s="69"/>
      <c r="M81" s="69"/>
      <c r="N81" s="69"/>
      <c r="O81" s="69"/>
      <c r="P81" s="69"/>
      <c r="Q81" s="69"/>
      <c r="R81" s="69"/>
      <c r="S81" s="69"/>
      <c r="T81" s="69"/>
      <c r="U81" s="69"/>
      <c r="V81" s="69"/>
      <c r="W81" s="69"/>
      <c r="X81" s="69"/>
      <c r="Y81" s="69"/>
      <c r="Z81" s="69"/>
    </row>
    <row r="82" spans="4:26" ht="15" customHeight="1" x14ac:dyDescent="0.25">
      <c r="D82" s="69"/>
      <c r="E82" s="69"/>
      <c r="F82" s="69"/>
      <c r="G82" s="69"/>
      <c r="H82" s="69"/>
      <c r="I82" s="69"/>
      <c r="J82" s="69"/>
      <c r="K82" s="69"/>
      <c r="L82" s="69"/>
      <c r="M82" s="69"/>
      <c r="N82" s="69"/>
      <c r="O82" s="69"/>
      <c r="P82" s="69"/>
      <c r="Q82" s="69"/>
      <c r="R82" s="69"/>
      <c r="S82" s="69"/>
      <c r="T82" s="69"/>
      <c r="U82" s="69"/>
      <c r="V82" s="69"/>
      <c r="W82" s="69"/>
      <c r="X82" s="69"/>
      <c r="Y82" s="69"/>
      <c r="Z82" s="69"/>
    </row>
    <row r="83" spans="4:26" ht="15" customHeight="1" x14ac:dyDescent="0.25">
      <c r="D83" s="69"/>
      <c r="E83" s="69"/>
      <c r="F83" s="69"/>
      <c r="G83" s="69"/>
      <c r="H83" s="69"/>
      <c r="I83" s="69"/>
      <c r="J83" s="69"/>
      <c r="K83" s="69"/>
      <c r="L83" s="69"/>
      <c r="M83" s="69"/>
      <c r="N83" s="69"/>
      <c r="O83" s="69"/>
      <c r="P83" s="69"/>
      <c r="Q83" s="69"/>
      <c r="R83" s="69"/>
      <c r="S83" s="69"/>
      <c r="T83" s="69"/>
      <c r="U83" s="69"/>
      <c r="V83" s="69"/>
      <c r="W83" s="69"/>
      <c r="X83" s="69"/>
      <c r="Y83" s="69"/>
      <c r="Z83" s="69"/>
    </row>
    <row r="84" spans="4:26" ht="15" customHeight="1" x14ac:dyDescent="0.25">
      <c r="D84" s="69"/>
      <c r="E84" s="69"/>
      <c r="F84" s="69"/>
      <c r="G84" s="69"/>
      <c r="H84" s="69"/>
      <c r="I84" s="69"/>
      <c r="J84" s="69"/>
      <c r="K84" s="69"/>
      <c r="L84" s="69"/>
      <c r="M84" s="69"/>
      <c r="N84" s="69"/>
      <c r="O84" s="69"/>
      <c r="P84" s="69"/>
      <c r="Q84" s="69"/>
      <c r="R84" s="69"/>
      <c r="S84" s="69"/>
      <c r="T84" s="69"/>
      <c r="U84" s="69"/>
      <c r="V84" s="69"/>
      <c r="W84" s="69"/>
      <c r="X84" s="69"/>
      <c r="Y84" s="69"/>
      <c r="Z84" s="69"/>
    </row>
    <row r="85" spans="4:26" ht="15" customHeight="1" x14ac:dyDescent="0.25">
      <c r="D85" s="69"/>
      <c r="E85" s="69"/>
      <c r="F85" s="69"/>
      <c r="G85" s="69"/>
      <c r="H85" s="69"/>
      <c r="I85" s="69"/>
      <c r="J85" s="69"/>
      <c r="K85" s="69"/>
      <c r="L85" s="69"/>
      <c r="M85" s="69"/>
      <c r="N85" s="69"/>
      <c r="O85" s="69"/>
      <c r="P85" s="69"/>
      <c r="Q85" s="69"/>
      <c r="R85" s="69"/>
      <c r="S85" s="69"/>
      <c r="T85" s="69"/>
      <c r="U85" s="69"/>
      <c r="V85" s="69"/>
      <c r="W85" s="69"/>
      <c r="X85" s="69"/>
      <c r="Y85" s="69"/>
      <c r="Z85" s="69"/>
    </row>
    <row r="86" spans="4:26" ht="15" customHeight="1" x14ac:dyDescent="0.25">
      <c r="D86" s="69"/>
      <c r="E86" s="69"/>
      <c r="F86" s="69"/>
      <c r="G86" s="69"/>
      <c r="H86" s="69"/>
      <c r="I86" s="69"/>
      <c r="J86" s="69"/>
      <c r="K86" s="69"/>
      <c r="L86" s="69"/>
      <c r="M86" s="69"/>
      <c r="N86" s="69"/>
      <c r="O86" s="69"/>
      <c r="P86" s="69"/>
      <c r="Q86" s="69"/>
      <c r="R86" s="69"/>
      <c r="S86" s="69"/>
      <c r="T86" s="69"/>
      <c r="U86" s="69"/>
      <c r="V86" s="69"/>
      <c r="W86" s="69"/>
      <c r="X86" s="69"/>
      <c r="Y86" s="69"/>
      <c r="Z86" s="69"/>
    </row>
    <row r="87" spans="4:26" ht="15" customHeight="1" x14ac:dyDescent="0.25">
      <c r="E87" s="69"/>
      <c r="F87" s="69"/>
      <c r="G87" s="69"/>
      <c r="H87" s="69"/>
      <c r="I87" s="69"/>
      <c r="J87" s="69"/>
      <c r="K87" s="69"/>
      <c r="L87" s="69"/>
      <c r="M87" s="69"/>
      <c r="N87" s="69"/>
      <c r="O87" s="69"/>
      <c r="P87" s="69"/>
      <c r="Q87" s="69"/>
      <c r="R87" s="69"/>
      <c r="S87" s="69"/>
      <c r="T87" s="69"/>
      <c r="U87" s="69"/>
      <c r="V87" s="69"/>
      <c r="W87" s="69"/>
      <c r="X87" s="69"/>
      <c r="Y87" s="69"/>
    </row>
    <row r="88" spans="4:26" ht="15" customHeight="1" x14ac:dyDescent="0.25"/>
    <row r="89" spans="4:26" ht="15" customHeight="1" x14ac:dyDescent="0.25"/>
    <row r="90" spans="4:26" ht="15" customHeight="1" x14ac:dyDescent="0.25"/>
  </sheetData>
  <sheetProtection algorithmName="SHA-512" hashValue="BZ3VRK8+4NQmHkdARQVY3rvnydK/xB/MtgBByoOBEMc6eBl0SwNGW5duiqYHsJ4lhJbRqYX4CkM50J88d5aC4Q==" saltValue="C1PFIn2YiK9WABwjSnzyPg==" spinCount="100000" sheet="1" objects="1" scenarios="1"/>
  <mergeCells count="62">
    <mergeCell ref="T3:T5"/>
    <mergeCell ref="U3:U5"/>
    <mergeCell ref="A38:C39"/>
    <mergeCell ref="A42:C42"/>
    <mergeCell ref="I10:P10"/>
    <mergeCell ref="I9:P9"/>
    <mergeCell ref="A6:C7"/>
    <mergeCell ref="E7:H7"/>
    <mergeCell ref="I7:P7"/>
    <mergeCell ref="E8:H8"/>
    <mergeCell ref="I8:P8"/>
    <mergeCell ref="A8:C9"/>
    <mergeCell ref="A18:C19"/>
    <mergeCell ref="I5:P5"/>
    <mergeCell ref="A34:C35"/>
    <mergeCell ref="A24:C25"/>
    <mergeCell ref="A52:C53"/>
    <mergeCell ref="R3:R5"/>
    <mergeCell ref="S3:S5"/>
    <mergeCell ref="E16:H16"/>
    <mergeCell ref="I16:P16"/>
    <mergeCell ref="I15:P15"/>
    <mergeCell ref="I13:P13"/>
    <mergeCell ref="E14:H14"/>
    <mergeCell ref="I14:P14"/>
    <mergeCell ref="A12:C13"/>
    <mergeCell ref="E11:H11"/>
    <mergeCell ref="I11:P11"/>
    <mergeCell ref="E12:H12"/>
    <mergeCell ref="I12:P12"/>
    <mergeCell ref="A10:C11"/>
    <mergeCell ref="E10:H10"/>
    <mergeCell ref="V4:Y4"/>
    <mergeCell ref="P1:Y1"/>
    <mergeCell ref="A36:C37"/>
    <mergeCell ref="A50:C51"/>
    <mergeCell ref="E39:Y42"/>
    <mergeCell ref="I21:P21"/>
    <mergeCell ref="E22:H22"/>
    <mergeCell ref="I22:P22"/>
    <mergeCell ref="A26:C27"/>
    <mergeCell ref="E19:H19"/>
    <mergeCell ref="I19:P19"/>
    <mergeCell ref="E20:H20"/>
    <mergeCell ref="I20:P20"/>
    <mergeCell ref="I18:P18"/>
    <mergeCell ref="A16:C17"/>
    <mergeCell ref="E15:H15"/>
    <mergeCell ref="A1:C1"/>
    <mergeCell ref="A2:C3"/>
    <mergeCell ref="A4:C5"/>
    <mergeCell ref="E5:H5"/>
    <mergeCell ref="A14:C15"/>
    <mergeCell ref="E13:H13"/>
    <mergeCell ref="E9:H9"/>
    <mergeCell ref="E18:H18"/>
    <mergeCell ref="A30:C31"/>
    <mergeCell ref="A32:C33"/>
    <mergeCell ref="A28:C29"/>
    <mergeCell ref="E21:H21"/>
    <mergeCell ref="A22:C23"/>
    <mergeCell ref="A20:C21"/>
  </mergeCells>
  <dataValidations count="1">
    <dataValidation type="whole" operator="greaterThan" allowBlank="1" showInputMessage="1" showErrorMessage="1" sqref="Q21:Q22" xr:uid="{AE79C54C-18D9-4944-AC8E-9E7C77E4C95E}">
      <formula1>1</formula1>
    </dataValidation>
  </dataValidations>
  <hyperlinks>
    <hyperlink ref="A4:C5" location="Landing!A1" display="Home" xr:uid="{A20A73C6-218E-41F4-B718-491A16797BBF}"/>
    <hyperlink ref="A12:C13" location="ShellEI!A1" display=" - Event IT" xr:uid="{096AACFD-BDA5-4455-9AE5-E7155AF4F539}"/>
    <hyperlink ref="A34:C35" location="ShellCD!A1" display="Your contact details" xr:uid="{720377A5-583D-4541-A97B-D948EFF20D03}"/>
    <hyperlink ref="A36:C37" location="ShellOS!A1" display="Order summary" xr:uid="{1884DAD9-E486-4395-AB29-67A80CF58BEA}"/>
    <hyperlink ref="A16:C17" location="ShellSA!A1" display="- Safety" xr:uid="{AEE63132-067D-4628-A114-330FEEDC68BA}"/>
    <hyperlink ref="A26:C27" location="'ShellCA (2)'!A1" display="- Catering - Lunch/Dinner" xr:uid="{1939F657-8C4A-44FA-A083-553575D36E6D}"/>
    <hyperlink ref="A28:C29" location="'ShellCA (3)'!A1" display="- Catering - Alcohol" xr:uid="{4A98DF58-CE5E-4172-AE3C-C8110EBC190C}"/>
    <hyperlink ref="A30:C31" location="'ShellCA (4)'!A1" display="- Catering - Hygiene" xr:uid="{61DDF0DD-5CB1-42DD-8B9A-34AEC6F4F7C0}"/>
    <hyperlink ref="A24:C25" location="ShellCA!A1" display="- Catering - Breakfast" xr:uid="{42EA3CB5-BEEB-4EC3-8D1F-87E645743179}"/>
    <hyperlink ref="A38:C39" location="ShellTC!A1" display="Terms and Conditions" xr:uid="{79EE24EB-9C84-4DAB-B427-E9D27C341099}"/>
    <hyperlink ref="A8:C9" location="ShellFS!A1" display="Full Service" xr:uid="{898D7D04-D88D-4872-B5C1-E39811BB6188}"/>
    <hyperlink ref="A6:C7" location="ShellIO!A1" display="Important information" xr:uid="{A11F7081-8600-4C56-8FAA-A889B6FBAFFD}"/>
    <hyperlink ref="A50" r:id="rId1" display="eventorders.nec@necgroup.co.uk" xr:uid="{4D13E283-7DE7-4089-A61E-3DB1ACB09EF2}"/>
    <hyperlink ref="A50:C51" r:id="rId2" display="Click here to speak to our team!" xr:uid="{C92EA4CB-9881-40A0-AA97-FCC6DECAA099}"/>
    <hyperlink ref="A14:C15" location="ShellUT!A1" display="Utilities - plumbing &amp; compressed air" xr:uid="{D08D15E0-C0EC-4A68-9BCB-9AC77D8B1942}"/>
    <hyperlink ref="A10:C11" location="'ShellFS (2)'!A1" display="Stand Fitting" xr:uid="{5C6CEF08-D100-4BD0-AF0B-71B6D88DA528}"/>
    <hyperlink ref="A32:C33" location="ShellGR!A1" display="- Graphics &amp; Rigging" xr:uid="{A7261DD4-868C-4D07-A556-52AAC0E517A3}"/>
    <hyperlink ref="A18:C19" location="ShellFC!A1" display="Floor Covering" xr:uid="{0DEF8EEA-358E-4C9D-A01E-784A52554F3D}"/>
    <hyperlink ref="A22:C23" location="ShellPP!A1" display="FIT Suggested Party Packages" xr:uid="{8138394B-5F7B-41A2-A4C8-213555D6441B}"/>
    <hyperlink ref="A20:C21" location="ShellCL!A1" display="Cleaning" xr:uid="{3EA6A7F4-34A8-4656-B56A-D8AEEFE8BC97}"/>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7594-C580-4438-9C04-893E023150EA}">
  <sheetPr>
    <tabColor rgb="FF1E384E"/>
    <pageSetUpPr autoPageBreaks="0" fitToPage="1"/>
  </sheetPr>
  <dimension ref="A1:AY401"/>
  <sheetViews>
    <sheetView showGridLines="0" showRowColHeaders="0" workbookViewId="0">
      <selection activeCell="A20" sqref="A20:C21"/>
    </sheetView>
  </sheetViews>
  <sheetFormatPr defaultColWidth="8.85546875" defaultRowHeight="18" x14ac:dyDescent="0.25"/>
  <cols>
    <col min="1" max="3" width="10.5703125" style="80" customWidth="1"/>
    <col min="4" max="4" width="4.5703125" style="1" customWidth="1"/>
    <col min="5" max="8" width="7.5703125" style="1" customWidth="1"/>
    <col min="9" max="16" width="8.5703125" style="1" customWidth="1"/>
    <col min="17" max="17" width="8.5703125" style="55" bestFit="1" customWidth="1"/>
    <col min="18" max="21" width="9.140625" style="1" customWidth="1"/>
    <col min="22" max="25" width="9.7109375" style="1" customWidth="1"/>
    <col min="26" max="16384" width="8.85546875" style="1"/>
  </cols>
  <sheetData>
    <row r="1" spans="1:51" s="74" customFormat="1" ht="36" customHeight="1" x14ac:dyDescent="0.2">
      <c r="A1" s="860" t="s">
        <v>4</v>
      </c>
      <c r="B1" s="860"/>
      <c r="C1" s="860"/>
      <c r="E1" s="75" t="str">
        <f>Landing!A2</f>
        <v>NEC Fully Connected Order Form - FIT Show 2025</v>
      </c>
      <c r="K1" s="76"/>
      <c r="L1" s="676"/>
      <c r="M1" s="676"/>
      <c r="O1" s="76"/>
      <c r="Q1" s="913" t="s">
        <v>670</v>
      </c>
      <c r="R1" s="913"/>
      <c r="S1" s="913"/>
      <c r="T1" s="913"/>
      <c r="U1" s="913"/>
      <c r="V1" s="913"/>
      <c r="W1" s="913"/>
      <c r="X1" s="913"/>
      <c r="Y1" s="913"/>
      <c r="Z1" s="250"/>
    </row>
    <row r="2" spans="1:51" ht="15" customHeight="1" x14ac:dyDescent="0.25">
      <c r="A2" s="1146"/>
      <c r="B2" s="1146"/>
      <c r="C2" s="1146"/>
      <c r="D2" s="69"/>
      <c r="E2" s="695"/>
      <c r="F2" s="69"/>
      <c r="G2" s="69"/>
      <c r="H2" s="69"/>
      <c r="I2" s="69"/>
      <c r="J2" s="69"/>
      <c r="K2" s="696"/>
      <c r="L2" s="697"/>
      <c r="M2" s="697"/>
      <c r="N2" s="69"/>
      <c r="O2" s="696"/>
      <c r="P2" s="69"/>
      <c r="Q2" s="698"/>
      <c r="R2" s="698"/>
      <c r="S2" s="698"/>
      <c r="T2" s="698"/>
      <c r="U2" s="698"/>
      <c r="V2" s="698"/>
      <c r="W2" s="698"/>
      <c r="X2" s="698"/>
      <c r="Y2" s="698"/>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25">
      <c r="A3" s="1147"/>
      <c r="B3" s="1147"/>
      <c r="C3" s="1147"/>
      <c r="D3" s="69"/>
      <c r="E3" s="1176" t="s">
        <v>900</v>
      </c>
      <c r="F3" s="1177"/>
      <c r="G3" s="1177"/>
      <c r="H3" s="1177"/>
      <c r="I3" s="1177"/>
      <c r="J3" s="1177"/>
      <c r="K3" s="1177"/>
      <c r="L3" s="1177"/>
      <c r="M3" s="1177"/>
      <c r="N3" s="1177"/>
      <c r="O3" s="1177"/>
      <c r="P3" s="1178"/>
      <c r="Q3" s="698"/>
      <c r="R3" s="698"/>
      <c r="S3" s="698"/>
      <c r="T3" s="698"/>
      <c r="U3" s="698"/>
      <c r="V3" s="698"/>
      <c r="W3" s="698"/>
      <c r="X3" s="698"/>
      <c r="Y3" s="698"/>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25">
      <c r="A4" s="930" t="s">
        <v>6</v>
      </c>
      <c r="B4" s="931"/>
      <c r="C4" s="932"/>
      <c r="D4" s="69"/>
      <c r="E4" s="1179"/>
      <c r="F4" s="1130"/>
      <c r="G4" s="1130"/>
      <c r="H4" s="1130"/>
      <c r="I4" s="1130"/>
      <c r="J4" s="1130"/>
      <c r="K4" s="1130"/>
      <c r="L4" s="1130"/>
      <c r="M4" s="1130"/>
      <c r="N4" s="1130"/>
      <c r="O4" s="1130"/>
      <c r="P4" s="1180"/>
      <c r="Q4" s="698"/>
      <c r="R4" s="698"/>
      <c r="S4" s="698"/>
      <c r="T4" s="698"/>
      <c r="U4" s="698"/>
      <c r="V4" s="698"/>
      <c r="W4" s="698"/>
      <c r="X4" s="698"/>
      <c r="Y4" s="698"/>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25">
      <c r="A5" s="933"/>
      <c r="B5" s="934"/>
      <c r="C5" s="935"/>
      <c r="D5" s="69"/>
      <c r="E5" s="1181"/>
      <c r="F5" s="1182"/>
      <c r="G5" s="1182"/>
      <c r="H5" s="1182"/>
      <c r="I5" s="1182"/>
      <c r="J5" s="1182"/>
      <c r="K5" s="1182"/>
      <c r="L5" s="1182"/>
      <c r="M5" s="1182"/>
      <c r="N5" s="1182"/>
      <c r="O5" s="1182"/>
      <c r="P5" s="1183"/>
      <c r="Q5" s="679"/>
      <c r="R5" s="1037" t="s">
        <v>857</v>
      </c>
      <c r="S5" s="1040" t="s">
        <v>858</v>
      </c>
      <c r="T5" s="1040" t="s">
        <v>859</v>
      </c>
      <c r="U5" s="1042" t="s">
        <v>36</v>
      </c>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25">
      <c r="A6" s="852" t="s">
        <v>8</v>
      </c>
      <c r="B6" s="853"/>
      <c r="C6" s="854"/>
      <c r="D6" s="69"/>
      <c r="E6" s="252"/>
      <c r="F6" s="252"/>
      <c r="G6" s="252"/>
      <c r="H6" s="252"/>
      <c r="I6" s="252"/>
      <c r="J6" s="252"/>
      <c r="K6" s="252"/>
      <c r="L6" s="252"/>
      <c r="M6" s="252"/>
      <c r="N6" s="252"/>
      <c r="O6" s="252"/>
      <c r="P6" s="252"/>
      <c r="Q6" s="254"/>
      <c r="R6" s="1038"/>
      <c r="S6" s="939"/>
      <c r="T6" s="939"/>
      <c r="U6" s="1043"/>
      <c r="V6" s="937" t="s">
        <v>241</v>
      </c>
      <c r="W6" s="937"/>
      <c r="X6" s="937"/>
      <c r="Y6" s="938"/>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row>
    <row r="7" spans="1:51" ht="15" customHeight="1" x14ac:dyDescent="0.25">
      <c r="A7" s="855"/>
      <c r="B7" s="856"/>
      <c r="C7" s="857"/>
      <c r="D7" s="69"/>
      <c r="E7" s="1028" t="s">
        <v>30</v>
      </c>
      <c r="F7" s="1029"/>
      <c r="G7" s="1029"/>
      <c r="H7" s="1029"/>
      <c r="I7" s="1029" t="s">
        <v>31</v>
      </c>
      <c r="J7" s="1029"/>
      <c r="K7" s="1029"/>
      <c r="L7" s="1029"/>
      <c r="M7" s="1029"/>
      <c r="N7" s="1029"/>
      <c r="O7" s="1029"/>
      <c r="P7" s="1029"/>
      <c r="Q7" s="694" t="s">
        <v>32</v>
      </c>
      <c r="R7" s="1039"/>
      <c r="S7" s="1041"/>
      <c r="T7" s="1041"/>
      <c r="U7" s="1044"/>
      <c r="V7" s="684" t="s">
        <v>33</v>
      </c>
      <c r="W7" s="684" t="s">
        <v>34</v>
      </c>
      <c r="X7" s="684" t="s">
        <v>35</v>
      </c>
      <c r="Y7" s="685" t="s">
        <v>36</v>
      </c>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row>
    <row r="8" spans="1:51" ht="15" customHeight="1" x14ac:dyDescent="0.25">
      <c r="A8" s="852" t="s">
        <v>840</v>
      </c>
      <c r="B8" s="853"/>
      <c r="C8" s="854"/>
      <c r="D8" s="69"/>
      <c r="E8" s="255" t="s">
        <v>928</v>
      </c>
      <c r="F8" s="430"/>
      <c r="G8" s="430"/>
      <c r="H8" s="430"/>
      <c r="I8" s="430"/>
      <c r="J8" s="430"/>
      <c r="K8" s="430"/>
      <c r="L8" s="430"/>
      <c r="M8" s="430"/>
      <c r="N8" s="430"/>
      <c r="O8" s="430"/>
      <c r="P8" s="430"/>
      <c r="Q8" s="257">
        <f>IF(SUM(Q9:Q9)&gt;0,9999,0)</f>
        <v>0</v>
      </c>
      <c r="R8" s="777" t="s">
        <v>866</v>
      </c>
      <c r="S8" s="777" t="s">
        <v>866</v>
      </c>
      <c r="T8" s="777" t="s">
        <v>866</v>
      </c>
      <c r="U8" s="777" t="s">
        <v>866</v>
      </c>
      <c r="V8" s="430"/>
      <c r="W8" s="430"/>
      <c r="X8" s="430"/>
      <c r="Y8" s="260"/>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row>
    <row r="9" spans="1:51" ht="15" customHeight="1" x14ac:dyDescent="0.25">
      <c r="A9" s="855"/>
      <c r="B9" s="856"/>
      <c r="C9" s="857"/>
      <c r="D9" s="69"/>
      <c r="E9" s="1033" t="s">
        <v>898</v>
      </c>
      <c r="F9" s="1034"/>
      <c r="G9" s="1034"/>
      <c r="H9" s="1034"/>
      <c r="I9" s="1035"/>
      <c r="J9" s="1035"/>
      <c r="K9" s="1035"/>
      <c r="L9" s="1035"/>
      <c r="M9" s="1035"/>
      <c r="N9" s="1035"/>
      <c r="O9" s="1035"/>
      <c r="P9" s="1036"/>
      <c r="Q9" s="778"/>
      <c r="R9" s="779">
        <v>13.65</v>
      </c>
      <c r="S9" s="780">
        <f>R9*1.07</f>
        <v>14.605500000000001</v>
      </c>
      <c r="T9" s="780">
        <f>S9*1.2</f>
        <v>17.526600000000002</v>
      </c>
      <c r="U9" s="781">
        <f>T9*1.3</f>
        <v>22.784580000000002</v>
      </c>
      <c r="V9" s="779">
        <f>$Q9*R9</f>
        <v>0</v>
      </c>
      <c r="W9" s="780">
        <f t="shared" ref="W9:Y9" si="0">$Q9*S9</f>
        <v>0</v>
      </c>
      <c r="X9" s="780">
        <f t="shared" si="0"/>
        <v>0</v>
      </c>
      <c r="Y9" s="782">
        <f t="shared" si="0"/>
        <v>0</v>
      </c>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row>
    <row r="10" spans="1:51" ht="15" customHeight="1" x14ac:dyDescent="0.25">
      <c r="A10" s="877" t="s">
        <v>863</v>
      </c>
      <c r="B10" s="878"/>
      <c r="C10" s="87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row>
    <row r="11" spans="1:51" ht="15" customHeight="1" x14ac:dyDescent="0.25">
      <c r="A11" s="880"/>
      <c r="B11" s="881"/>
      <c r="C11" s="882"/>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row>
    <row r="12" spans="1:51" ht="15" customHeight="1" x14ac:dyDescent="0.25">
      <c r="A12" s="852" t="s">
        <v>828</v>
      </c>
      <c r="B12" s="853"/>
      <c r="C12" s="854"/>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row>
    <row r="13" spans="1:51" ht="15" customHeight="1" x14ac:dyDescent="0.25">
      <c r="A13" s="855"/>
      <c r="B13" s="856"/>
      <c r="C13" s="857"/>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row>
    <row r="14" spans="1:51" ht="15" customHeight="1" x14ac:dyDescent="0.25">
      <c r="A14" s="866" t="s">
        <v>855</v>
      </c>
      <c r="B14" s="867"/>
      <c r="C14" s="868"/>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row>
    <row r="15" spans="1:51" ht="15" customHeight="1" x14ac:dyDescent="0.25">
      <c r="A15" s="869"/>
      <c r="B15" s="870"/>
      <c r="C15" s="871"/>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row>
    <row r="16" spans="1:51" ht="15" customHeight="1" x14ac:dyDescent="0.25">
      <c r="A16" s="852" t="s">
        <v>665</v>
      </c>
      <c r="B16" s="853"/>
      <c r="C16" s="854"/>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row>
    <row r="17" spans="1:51" ht="15" customHeight="1" x14ac:dyDescent="0.25">
      <c r="A17" s="855"/>
      <c r="B17" s="856"/>
      <c r="C17" s="857"/>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row>
    <row r="18" spans="1:51" ht="15" customHeight="1" x14ac:dyDescent="0.25">
      <c r="A18" s="943" t="s">
        <v>865</v>
      </c>
      <c r="B18" s="944"/>
      <c r="C18" s="945"/>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row>
    <row r="19" spans="1:51" ht="15" customHeight="1" x14ac:dyDescent="0.25">
      <c r="A19" s="946"/>
      <c r="B19" s="947"/>
      <c r="C19" s="948"/>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row>
    <row r="20" spans="1:51" ht="15" customHeight="1" x14ac:dyDescent="0.25">
      <c r="A20" s="852" t="s">
        <v>633</v>
      </c>
      <c r="B20" s="853"/>
      <c r="C20" s="854"/>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row>
    <row r="21" spans="1:51" ht="15" customHeight="1" x14ac:dyDescent="0.25">
      <c r="A21" s="855"/>
      <c r="B21" s="856"/>
      <c r="C21" s="857"/>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row>
    <row r="22" spans="1:51" ht="15" customHeight="1" x14ac:dyDescent="0.25">
      <c r="A22" s="877" t="s">
        <v>901</v>
      </c>
      <c r="B22" s="878"/>
      <c r="C22" s="87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row>
    <row r="23" spans="1:51" ht="15" customHeight="1" x14ac:dyDescent="0.25">
      <c r="A23" s="880"/>
      <c r="B23" s="881"/>
      <c r="C23" s="882"/>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row>
    <row r="24" spans="1:51" ht="15" customHeight="1" x14ac:dyDescent="0.25">
      <c r="A24" s="852" t="s">
        <v>666</v>
      </c>
      <c r="B24" s="853"/>
      <c r="C24" s="854"/>
      <c r="D24" s="69"/>
      <c r="E24" s="69"/>
      <c r="F24" s="81"/>
      <c r="G24" s="69"/>
      <c r="H24" s="69"/>
      <c r="I24" s="69"/>
      <c r="J24" s="69"/>
      <c r="K24" s="69"/>
      <c r="L24" s="69"/>
      <c r="M24" s="69"/>
      <c r="N24" s="679"/>
      <c r="O24" s="67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row>
    <row r="25" spans="1:51" ht="15" customHeight="1" x14ac:dyDescent="0.25">
      <c r="A25" s="855"/>
      <c r="B25" s="856"/>
      <c r="C25" s="857"/>
      <c r="D25" s="69"/>
      <c r="E25" s="118"/>
      <c r="F25" s="133"/>
      <c r="G25" s="117"/>
      <c r="H25" s="117"/>
      <c r="I25" s="117"/>
      <c r="J25" s="118"/>
      <c r="K25" s="117"/>
      <c r="L25" s="117"/>
      <c r="M25" s="117"/>
      <c r="N25" s="118"/>
      <c r="O25" s="117"/>
      <c r="P25" s="117"/>
      <c r="Q25" s="117"/>
      <c r="R25" s="117"/>
      <c r="S25" s="117"/>
      <c r="T25" s="117"/>
      <c r="U25" s="117"/>
      <c r="V25" s="117"/>
      <c r="W25" s="117"/>
      <c r="X25" s="117"/>
      <c r="Y25" s="117"/>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row>
    <row r="26" spans="1:51" ht="15" customHeight="1" x14ac:dyDescent="0.25">
      <c r="A26" s="852" t="s">
        <v>667</v>
      </c>
      <c r="B26" s="853"/>
      <c r="C26" s="854"/>
      <c r="D26" s="69"/>
      <c r="E26" s="69"/>
      <c r="F26" s="69"/>
      <c r="G26" s="69"/>
      <c r="H26" s="69"/>
      <c r="I26" s="69"/>
      <c r="J26" s="69"/>
      <c r="K26" s="69"/>
      <c r="L26" s="69"/>
      <c r="M26" s="69"/>
      <c r="N26" s="69"/>
      <c r="O26" s="69"/>
      <c r="P26" s="69"/>
      <c r="Q26" s="67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row>
    <row r="27" spans="1:51" ht="15" customHeight="1" x14ac:dyDescent="0.25">
      <c r="A27" s="855"/>
      <c r="B27" s="856"/>
      <c r="C27" s="857"/>
      <c r="D27" s="69"/>
      <c r="E27" s="69"/>
      <c r="F27" s="69"/>
      <c r="G27" s="69"/>
      <c r="H27" s="69"/>
      <c r="I27" s="69"/>
      <c r="J27" s="69"/>
      <c r="K27" s="69"/>
      <c r="L27" s="69"/>
      <c r="M27" s="69"/>
      <c r="N27" s="69"/>
      <c r="O27" s="69"/>
      <c r="P27" s="69"/>
      <c r="Q27" s="67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row>
    <row r="28" spans="1:51" ht="15" customHeight="1" x14ac:dyDescent="0.25">
      <c r="A28" s="852" t="s">
        <v>668</v>
      </c>
      <c r="B28" s="853"/>
      <c r="C28" s="854"/>
      <c r="D28" s="69"/>
      <c r="E28" s="69"/>
      <c r="F28" s="69"/>
      <c r="G28" s="69"/>
      <c r="H28" s="69"/>
      <c r="I28" s="69"/>
      <c r="J28" s="69"/>
      <c r="K28" s="69"/>
      <c r="L28" s="69"/>
      <c r="M28" s="69"/>
      <c r="N28" s="69"/>
      <c r="O28" s="69"/>
      <c r="P28" s="69"/>
      <c r="Q28" s="67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row>
    <row r="29" spans="1:51" ht="15" customHeight="1" x14ac:dyDescent="0.25">
      <c r="A29" s="855"/>
      <c r="B29" s="856"/>
      <c r="C29" s="857"/>
      <c r="D29" s="69"/>
      <c r="E29" s="69"/>
      <c r="F29" s="69"/>
      <c r="G29" s="69"/>
      <c r="H29" s="69"/>
      <c r="I29" s="69"/>
      <c r="J29" s="69"/>
      <c r="K29" s="69"/>
      <c r="L29" s="69"/>
      <c r="M29" s="69"/>
      <c r="N29" s="69"/>
      <c r="O29" s="69"/>
      <c r="P29" s="69"/>
      <c r="Q29" s="67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row>
    <row r="30" spans="1:51" ht="15" customHeight="1" x14ac:dyDescent="0.25">
      <c r="A30" s="852" t="s">
        <v>669</v>
      </c>
      <c r="B30" s="853"/>
      <c r="C30" s="854"/>
      <c r="D30" s="69"/>
      <c r="E30" s="69"/>
      <c r="F30" s="69"/>
      <c r="G30" s="69"/>
      <c r="H30" s="69"/>
      <c r="I30" s="69"/>
      <c r="J30" s="69"/>
      <c r="K30" s="69"/>
      <c r="L30" s="69"/>
      <c r="M30" s="69"/>
      <c r="N30" s="69"/>
      <c r="O30" s="69"/>
      <c r="P30" s="69"/>
      <c r="Q30" s="67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row>
    <row r="31" spans="1:51" ht="15" customHeight="1" x14ac:dyDescent="0.25">
      <c r="A31" s="855"/>
      <c r="B31" s="856"/>
      <c r="C31" s="857"/>
      <c r="D31" s="69"/>
      <c r="E31" s="69"/>
      <c r="F31" s="69"/>
      <c r="G31" s="69"/>
      <c r="H31" s="69"/>
      <c r="I31" s="69"/>
      <c r="J31" s="69"/>
      <c r="K31" s="69"/>
      <c r="L31" s="69"/>
      <c r="M31" s="69"/>
      <c r="N31" s="69"/>
      <c r="O31" s="69"/>
      <c r="P31" s="69"/>
      <c r="Q31" s="67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row>
    <row r="32" spans="1:51" ht="15" customHeight="1" x14ac:dyDescent="0.25">
      <c r="A32" s="845" t="s">
        <v>862</v>
      </c>
      <c r="B32" s="846"/>
      <c r="C32" s="847"/>
      <c r="D32" s="69"/>
      <c r="E32" s="69"/>
      <c r="F32" s="69"/>
      <c r="G32" s="69"/>
      <c r="H32" s="69"/>
      <c r="I32" s="69"/>
      <c r="J32" s="69"/>
      <c r="K32" s="69"/>
      <c r="L32" s="69"/>
      <c r="M32" s="69"/>
      <c r="N32" s="69"/>
      <c r="O32" s="69"/>
      <c r="P32" s="69"/>
      <c r="Q32" s="67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row>
    <row r="33" spans="1:51" ht="15" customHeight="1" x14ac:dyDescent="0.25">
      <c r="A33" s="848"/>
      <c r="B33" s="849"/>
      <c r="C33" s="850"/>
      <c r="D33" s="69"/>
      <c r="E33" s="69"/>
      <c r="F33" s="69"/>
      <c r="G33" s="69"/>
      <c r="H33" s="69"/>
      <c r="I33" s="69"/>
      <c r="J33" s="69"/>
      <c r="K33" s="69"/>
      <c r="L33" s="69"/>
      <c r="M33" s="69"/>
      <c r="N33" s="69"/>
      <c r="O33" s="69"/>
      <c r="P33" s="69"/>
      <c r="Q33" s="67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row>
    <row r="34" spans="1:51" ht="15" customHeight="1" x14ac:dyDescent="0.25">
      <c r="A34" s="930" t="s">
        <v>12</v>
      </c>
      <c r="B34" s="931"/>
      <c r="C34" s="932"/>
      <c r="D34" s="69"/>
      <c r="E34" s="69"/>
      <c r="F34" s="69"/>
      <c r="G34" s="69"/>
      <c r="H34" s="69"/>
      <c r="I34" s="69"/>
      <c r="J34" s="69"/>
      <c r="K34" s="69"/>
      <c r="L34" s="69"/>
      <c r="M34" s="69"/>
      <c r="N34" s="69"/>
      <c r="O34" s="69"/>
      <c r="P34" s="69"/>
      <c r="Q34" s="67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row>
    <row r="35" spans="1:51" ht="15" customHeight="1" x14ac:dyDescent="0.25">
      <c r="A35" s="933"/>
      <c r="B35" s="934"/>
      <c r="C35" s="935"/>
      <c r="D35" s="69"/>
      <c r="E35" s="69"/>
      <c r="F35" s="69"/>
      <c r="G35" s="69"/>
      <c r="H35" s="69"/>
      <c r="I35" s="69"/>
      <c r="J35" s="69"/>
      <c r="K35" s="69"/>
      <c r="L35" s="69"/>
      <c r="M35" s="69"/>
      <c r="N35" s="69"/>
      <c r="O35" s="69"/>
      <c r="P35" s="69"/>
      <c r="Q35" s="67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ht="15" customHeight="1" x14ac:dyDescent="0.25">
      <c r="A36" s="930" t="s">
        <v>15</v>
      </c>
      <c r="B36" s="931"/>
      <c r="C36" s="932"/>
      <c r="D36" s="69"/>
      <c r="E36" s="69"/>
      <c r="F36" s="69"/>
      <c r="G36" s="69"/>
      <c r="H36" s="69"/>
      <c r="I36" s="69"/>
      <c r="J36" s="69"/>
      <c r="K36" s="69"/>
      <c r="L36" s="69"/>
      <c r="M36" s="69"/>
      <c r="N36" s="69"/>
      <c r="O36" s="69"/>
      <c r="P36" s="69"/>
      <c r="Q36" s="67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ht="15" customHeight="1" x14ac:dyDescent="0.25">
      <c r="A37" s="933"/>
      <c r="B37" s="934"/>
      <c r="C37" s="935"/>
      <c r="D37" s="69"/>
      <c r="E37" s="69"/>
      <c r="F37" s="69"/>
      <c r="G37" s="69"/>
      <c r="H37" s="69"/>
      <c r="I37" s="69"/>
      <c r="J37" s="69"/>
      <c r="K37" s="69"/>
      <c r="L37" s="69"/>
      <c r="M37" s="69"/>
      <c r="N37" s="69"/>
      <c r="O37" s="69"/>
      <c r="P37" s="69"/>
      <c r="Q37" s="67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row>
    <row r="38" spans="1:51" ht="15" customHeight="1" x14ac:dyDescent="0.25">
      <c r="A38" s="930" t="s">
        <v>17</v>
      </c>
      <c r="B38" s="931"/>
      <c r="C38" s="932"/>
      <c r="D38" s="69"/>
      <c r="E38" s="69"/>
      <c r="F38" s="69"/>
      <c r="G38" s="69"/>
      <c r="H38" s="69"/>
      <c r="I38" s="69"/>
      <c r="J38" s="69"/>
      <c r="K38" s="69"/>
      <c r="L38" s="69"/>
      <c r="M38" s="69"/>
      <c r="N38" s="69"/>
      <c r="O38" s="69"/>
      <c r="P38" s="69"/>
      <c r="Q38" s="67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row>
    <row r="39" spans="1:51" ht="15" customHeight="1" x14ac:dyDescent="0.25">
      <c r="A39" s="933"/>
      <c r="B39" s="934"/>
      <c r="C39" s="935"/>
      <c r="D39" s="69"/>
      <c r="E39" s="69"/>
      <c r="F39" s="69"/>
      <c r="G39" s="69"/>
      <c r="H39" s="69"/>
      <c r="I39" s="69"/>
      <c r="J39" s="69"/>
      <c r="K39" s="69"/>
      <c r="L39" s="69"/>
      <c r="M39" s="69"/>
      <c r="N39" s="69"/>
      <c r="O39" s="69"/>
      <c r="P39" s="69"/>
      <c r="Q39" s="67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row>
    <row r="40" spans="1:51" ht="15" customHeight="1" x14ac:dyDescent="0.25">
      <c r="A40" s="74"/>
      <c r="B40" s="74"/>
      <c r="C40" s="74"/>
      <c r="D40" s="69"/>
      <c r="E40" s="69"/>
      <c r="F40" s="69"/>
      <c r="G40" s="69"/>
      <c r="H40" s="69"/>
      <c r="I40" s="69"/>
      <c r="J40" s="69"/>
      <c r="K40" s="69"/>
      <c r="L40" s="69"/>
      <c r="M40" s="69"/>
      <c r="N40" s="69"/>
      <c r="O40" s="69"/>
      <c r="P40" s="69"/>
      <c r="Q40" s="67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row>
    <row r="41" spans="1:51" ht="15" customHeight="1" x14ac:dyDescent="0.25">
      <c r="A41" s="74"/>
      <c r="B41" s="74"/>
      <c r="C41" s="74"/>
      <c r="D41" s="69"/>
      <c r="E41" s="69"/>
      <c r="F41" s="69"/>
      <c r="G41" s="69"/>
      <c r="H41" s="69"/>
      <c r="I41" s="69"/>
      <c r="J41" s="69"/>
      <c r="K41" s="69"/>
      <c r="L41" s="69"/>
      <c r="M41" s="69"/>
      <c r="N41" s="69"/>
      <c r="O41" s="69"/>
      <c r="P41" s="69"/>
      <c r="Q41" s="67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row>
    <row r="42" spans="1:51" ht="15" customHeight="1" x14ac:dyDescent="0.25">
      <c r="A42" s="858" t="s">
        <v>22</v>
      </c>
      <c r="B42" s="858"/>
      <c r="C42" s="858"/>
      <c r="D42" s="69"/>
      <c r="E42" s="69"/>
      <c r="F42" s="69"/>
      <c r="G42" s="69"/>
      <c r="H42" s="69"/>
      <c r="I42" s="69"/>
      <c r="J42" s="69"/>
      <c r="K42" s="69"/>
      <c r="L42" s="69"/>
      <c r="M42" s="69"/>
      <c r="N42" s="69"/>
      <c r="O42" s="69"/>
      <c r="P42" s="69"/>
      <c r="Q42" s="67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row>
    <row r="43" spans="1:51" ht="15" customHeight="1" x14ac:dyDescent="0.25">
      <c r="A43" s="73" t="s">
        <v>80</v>
      </c>
      <c r="B43" s="678"/>
      <c r="C43" s="678"/>
      <c r="D43" s="69"/>
      <c r="E43" s="69"/>
      <c r="F43" s="69"/>
      <c r="G43" s="69"/>
      <c r="H43" s="69"/>
      <c r="I43" s="69"/>
      <c r="J43" s="69"/>
      <c r="K43" s="69"/>
      <c r="L43" s="69"/>
      <c r="M43" s="69"/>
      <c r="N43" s="69"/>
      <c r="O43" s="69"/>
      <c r="P43" s="69"/>
      <c r="Q43" s="67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row>
    <row r="44" spans="1:51" ht="15" customHeight="1" x14ac:dyDescent="0.25">
      <c r="A44" s="73" t="s">
        <v>24</v>
      </c>
      <c r="B44" s="678"/>
      <c r="C44" s="678"/>
      <c r="D44" s="69"/>
      <c r="E44" s="69"/>
      <c r="F44" s="69"/>
      <c r="G44" s="69"/>
      <c r="H44" s="69"/>
      <c r="I44" s="69"/>
      <c r="J44" s="69"/>
      <c r="K44" s="69"/>
      <c r="L44" s="69"/>
      <c r="M44" s="69"/>
      <c r="N44" s="69"/>
      <c r="O44" s="69"/>
      <c r="P44" s="69"/>
      <c r="Q44" s="67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row>
    <row r="45" spans="1:51" ht="15" customHeight="1" x14ac:dyDescent="0.25">
      <c r="A45" s="73" t="s">
        <v>25</v>
      </c>
      <c r="B45" s="678"/>
      <c r="C45" s="678"/>
      <c r="D45" s="69"/>
      <c r="E45" s="69"/>
      <c r="F45" s="69"/>
      <c r="G45" s="69"/>
      <c r="H45" s="69"/>
      <c r="I45" s="69"/>
      <c r="J45" s="69"/>
      <c r="K45" s="69"/>
      <c r="L45" s="69"/>
      <c r="M45" s="69"/>
      <c r="N45" s="69"/>
      <c r="O45" s="69"/>
      <c r="P45" s="69"/>
      <c r="Q45" s="67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row>
    <row r="46" spans="1:51" ht="15" customHeight="1" x14ac:dyDescent="0.25">
      <c r="A46" s="73" t="s">
        <v>26</v>
      </c>
      <c r="B46" s="678"/>
      <c r="C46" s="678"/>
      <c r="D46" s="69"/>
      <c r="E46" s="69"/>
      <c r="F46" s="69"/>
      <c r="G46" s="69"/>
      <c r="H46" s="69"/>
      <c r="I46" s="69"/>
      <c r="J46" s="69"/>
      <c r="K46" s="69"/>
      <c r="L46" s="69"/>
      <c r="M46" s="69"/>
      <c r="N46" s="69"/>
      <c r="O46" s="69"/>
      <c r="P46" s="69"/>
      <c r="Q46" s="67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row>
    <row r="47" spans="1:51" ht="15" customHeight="1" x14ac:dyDescent="0.25">
      <c r="A47" s="73" t="s">
        <v>27</v>
      </c>
      <c r="B47" s="678"/>
      <c r="C47" s="678"/>
      <c r="D47" s="69"/>
      <c r="E47" s="69"/>
      <c r="F47" s="69"/>
      <c r="G47" s="69"/>
      <c r="H47" s="69"/>
      <c r="I47" s="69"/>
      <c r="J47" s="69"/>
      <c r="K47" s="69"/>
      <c r="L47" s="69"/>
      <c r="M47" s="69"/>
      <c r="N47" s="69"/>
      <c r="O47" s="69"/>
      <c r="P47" s="69"/>
      <c r="Q47" s="67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row>
    <row r="48" spans="1:51" ht="15" customHeight="1" x14ac:dyDescent="0.25">
      <c r="A48" s="73" t="s">
        <v>28</v>
      </c>
      <c r="B48" s="678"/>
      <c r="C48" s="678"/>
      <c r="D48" s="69"/>
      <c r="E48" s="69"/>
      <c r="F48" s="69"/>
      <c r="G48" s="69"/>
      <c r="H48" s="69"/>
      <c r="I48" s="69"/>
      <c r="J48" s="69"/>
      <c r="K48" s="69"/>
      <c r="L48" s="69"/>
      <c r="M48" s="69"/>
      <c r="N48" s="69"/>
      <c r="O48" s="69"/>
      <c r="P48" s="69"/>
      <c r="Q48" s="67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row>
    <row r="49" spans="1:51" ht="15" customHeight="1" x14ac:dyDescent="0.25">
      <c r="A49" s="79"/>
      <c r="B49" s="678"/>
      <c r="C49" s="678"/>
      <c r="D49" s="69"/>
      <c r="E49" s="69"/>
      <c r="F49" s="69"/>
      <c r="G49" s="69"/>
      <c r="H49" s="69"/>
      <c r="I49" s="69"/>
      <c r="J49" s="69"/>
      <c r="K49" s="69"/>
      <c r="L49" s="69"/>
      <c r="M49" s="69"/>
      <c r="N49" s="69"/>
      <c r="O49" s="69"/>
      <c r="P49" s="69"/>
      <c r="Q49" s="67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row>
    <row r="50" spans="1:51" ht="15" customHeight="1" x14ac:dyDescent="0.25">
      <c r="A50" s="859" t="s">
        <v>810</v>
      </c>
      <c r="B50" s="859"/>
      <c r="C50" s="859"/>
      <c r="D50" s="69"/>
      <c r="E50" s="69"/>
      <c r="F50" s="69"/>
      <c r="G50" s="69"/>
      <c r="H50" s="69"/>
      <c r="I50" s="69"/>
      <c r="J50" s="69"/>
      <c r="K50" s="69"/>
      <c r="L50" s="69"/>
      <c r="M50" s="69"/>
      <c r="N50" s="69"/>
      <c r="O50" s="69"/>
      <c r="P50" s="69"/>
      <c r="Q50" s="67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row>
    <row r="51" spans="1:51" ht="15" customHeight="1" x14ac:dyDescent="0.25">
      <c r="A51" s="859"/>
      <c r="B51" s="859"/>
      <c r="C51" s="859"/>
      <c r="D51" s="69"/>
      <c r="E51" s="69"/>
      <c r="F51" s="69"/>
      <c r="G51" s="69"/>
      <c r="H51" s="69"/>
      <c r="I51" s="69"/>
      <c r="J51" s="69"/>
      <c r="K51" s="69"/>
      <c r="L51" s="69"/>
      <c r="M51" s="69"/>
      <c r="N51" s="69"/>
      <c r="O51" s="69"/>
      <c r="P51" s="69"/>
      <c r="Q51" s="67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row>
    <row r="52" spans="1:51" ht="15" customHeight="1" x14ac:dyDescent="0.25">
      <c r="A52" s="851" t="s">
        <v>29</v>
      </c>
      <c r="B52" s="851"/>
      <c r="C52" s="851"/>
      <c r="D52" s="69"/>
      <c r="E52" s="69"/>
      <c r="F52" s="69"/>
      <c r="G52" s="69"/>
      <c r="H52" s="69"/>
      <c r="I52" s="69"/>
      <c r="J52" s="69"/>
      <c r="K52" s="69"/>
      <c r="L52" s="69"/>
      <c r="M52" s="69"/>
      <c r="N52" s="69"/>
      <c r="O52" s="69"/>
      <c r="P52" s="69"/>
      <c r="Q52" s="67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row>
    <row r="53" spans="1:51" ht="15" customHeight="1" x14ac:dyDescent="0.25">
      <c r="A53" s="851"/>
      <c r="B53" s="851"/>
      <c r="C53" s="851"/>
      <c r="D53" s="69"/>
      <c r="E53" s="69"/>
      <c r="F53" s="69"/>
      <c r="G53" s="69"/>
      <c r="H53" s="69"/>
      <c r="I53" s="69"/>
      <c r="J53" s="69"/>
      <c r="K53" s="69"/>
      <c r="L53" s="69"/>
      <c r="M53" s="69"/>
      <c r="N53" s="69"/>
      <c r="O53" s="69"/>
      <c r="P53" s="69"/>
      <c r="Q53" s="67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row>
    <row r="54" spans="1:51" ht="15" customHeight="1" x14ac:dyDescent="0.25">
      <c r="A54" s="677"/>
      <c r="B54" s="74"/>
      <c r="C54" s="677"/>
      <c r="D54" s="69"/>
      <c r="E54" s="69"/>
      <c r="F54" s="69"/>
      <c r="G54" s="69"/>
      <c r="H54" s="69"/>
      <c r="I54" s="69"/>
      <c r="J54" s="69"/>
      <c r="K54" s="69"/>
      <c r="L54" s="69"/>
      <c r="M54" s="69"/>
      <c r="N54" s="69"/>
      <c r="O54" s="69"/>
      <c r="P54" s="69"/>
      <c r="Q54" s="67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row>
    <row r="55" spans="1:51" ht="15" customHeight="1" x14ac:dyDescent="0.25">
      <c r="A55" s="74"/>
      <c r="B55" s="74"/>
      <c r="C55" s="74"/>
      <c r="D55" s="69"/>
      <c r="E55" s="69"/>
      <c r="F55" s="69"/>
      <c r="G55" s="69"/>
      <c r="H55" s="69"/>
      <c r="I55" s="69"/>
      <c r="J55" s="69"/>
      <c r="K55" s="69"/>
      <c r="L55" s="69"/>
      <c r="M55" s="69"/>
      <c r="N55" s="69"/>
      <c r="O55" s="69"/>
      <c r="P55" s="69"/>
      <c r="Q55" s="67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row>
    <row r="56" spans="1:51" ht="15" customHeight="1" x14ac:dyDescent="0.25">
      <c r="A56" s="74"/>
      <c r="B56" s="74"/>
      <c r="C56" s="74"/>
      <c r="D56" s="69"/>
      <c r="E56" s="69"/>
      <c r="F56" s="69"/>
      <c r="G56" s="69"/>
      <c r="H56" s="69"/>
      <c r="I56" s="69"/>
      <c r="J56" s="69"/>
      <c r="K56" s="69"/>
      <c r="L56" s="69"/>
      <c r="M56" s="69"/>
      <c r="N56" s="69"/>
      <c r="O56" s="69"/>
      <c r="P56" s="69"/>
      <c r="Q56" s="67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row>
    <row r="57" spans="1:51" ht="15" customHeight="1" x14ac:dyDescent="0.25">
      <c r="A57" s="74"/>
      <c r="B57" s="74"/>
      <c r="C57" s="74"/>
      <c r="D57" s="69"/>
      <c r="E57" s="69"/>
      <c r="F57" s="69"/>
      <c r="G57" s="69"/>
      <c r="H57" s="69"/>
      <c r="I57" s="69"/>
      <c r="J57" s="69"/>
      <c r="K57" s="69"/>
      <c r="L57" s="69"/>
      <c r="M57" s="69"/>
      <c r="N57" s="69"/>
      <c r="O57" s="69"/>
      <c r="P57" s="69"/>
      <c r="Q57" s="67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row>
    <row r="58" spans="1:51" ht="15" customHeight="1" x14ac:dyDescent="0.25">
      <c r="A58" s="74"/>
      <c r="B58" s="74"/>
      <c r="C58" s="74"/>
      <c r="D58" s="69"/>
      <c r="E58" s="69"/>
      <c r="F58" s="69"/>
      <c r="G58" s="69"/>
      <c r="H58" s="69"/>
      <c r="I58" s="69"/>
      <c r="J58" s="69"/>
      <c r="K58" s="69"/>
      <c r="L58" s="69"/>
      <c r="M58" s="69"/>
      <c r="N58" s="69"/>
      <c r="O58" s="69"/>
      <c r="P58" s="69"/>
      <c r="Q58" s="67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row>
    <row r="59" spans="1:51" ht="15" customHeight="1" x14ac:dyDescent="0.25">
      <c r="A59" s="74"/>
      <c r="B59" s="74"/>
      <c r="C59" s="74"/>
      <c r="D59" s="69"/>
      <c r="E59" s="69"/>
      <c r="F59" s="69"/>
      <c r="G59" s="69"/>
      <c r="H59" s="69"/>
      <c r="I59" s="69"/>
      <c r="J59" s="69"/>
      <c r="K59" s="69"/>
      <c r="L59" s="69"/>
      <c r="M59" s="69"/>
      <c r="N59" s="69"/>
      <c r="O59" s="69"/>
      <c r="P59" s="69"/>
      <c r="Q59" s="67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25">
      <c r="A60" s="78"/>
      <c r="B60" s="78"/>
      <c r="C60" s="78"/>
      <c r="D60" s="69"/>
      <c r="E60" s="69"/>
      <c r="F60" s="69"/>
      <c r="G60" s="69"/>
      <c r="H60" s="69"/>
      <c r="I60" s="69"/>
      <c r="J60" s="69"/>
      <c r="K60" s="69"/>
      <c r="L60" s="69"/>
      <c r="M60" s="69"/>
      <c r="N60" s="69"/>
      <c r="O60" s="69"/>
      <c r="P60" s="69"/>
      <c r="Q60" s="67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25">
      <c r="A61" s="78"/>
      <c r="B61" s="78"/>
      <c r="C61" s="78"/>
      <c r="D61" s="69"/>
      <c r="E61" s="69"/>
      <c r="F61" s="69"/>
      <c r="G61" s="69"/>
      <c r="H61" s="69"/>
      <c r="I61" s="69"/>
      <c r="J61" s="69"/>
      <c r="K61" s="69"/>
      <c r="L61" s="69"/>
      <c r="M61" s="69"/>
      <c r="N61" s="69"/>
      <c r="O61" s="69"/>
      <c r="P61" s="69"/>
      <c r="Q61" s="67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25">
      <c r="D62" s="69"/>
      <c r="E62" s="69"/>
      <c r="F62" s="69"/>
      <c r="G62" s="69"/>
      <c r="H62" s="69"/>
      <c r="I62" s="69"/>
      <c r="J62" s="69"/>
      <c r="K62" s="69"/>
      <c r="L62" s="69"/>
      <c r="M62" s="69"/>
      <c r="N62" s="69"/>
      <c r="O62" s="69"/>
      <c r="P62" s="69"/>
      <c r="Q62" s="67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25">
      <c r="D63" s="69"/>
      <c r="E63" s="69"/>
      <c r="F63" s="69"/>
      <c r="G63" s="69"/>
      <c r="H63" s="69"/>
      <c r="I63" s="69"/>
      <c r="J63" s="69"/>
      <c r="K63" s="69"/>
      <c r="L63" s="69"/>
      <c r="M63" s="69"/>
      <c r="N63" s="69"/>
      <c r="O63" s="69"/>
      <c r="P63" s="69"/>
      <c r="Q63" s="67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25">
      <c r="D64" s="69"/>
      <c r="E64" s="69"/>
      <c r="F64" s="69"/>
      <c r="G64" s="69"/>
      <c r="H64" s="69"/>
      <c r="I64" s="69"/>
      <c r="J64" s="69"/>
      <c r="K64" s="69"/>
      <c r="L64" s="69"/>
      <c r="M64" s="69"/>
      <c r="N64" s="69"/>
      <c r="O64" s="69"/>
      <c r="P64" s="69"/>
      <c r="Q64" s="67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25">
      <c r="D65" s="69"/>
      <c r="E65" s="69"/>
      <c r="F65" s="69"/>
      <c r="G65" s="69"/>
      <c r="H65" s="69"/>
      <c r="I65" s="69"/>
      <c r="J65" s="69"/>
      <c r="K65" s="69"/>
      <c r="L65" s="69"/>
      <c r="M65" s="69"/>
      <c r="N65" s="69"/>
      <c r="O65" s="69"/>
      <c r="P65" s="69"/>
      <c r="Q65" s="67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25">
      <c r="D66" s="69"/>
      <c r="E66" s="69"/>
      <c r="F66" s="69"/>
      <c r="G66" s="69"/>
      <c r="H66" s="69"/>
      <c r="I66" s="69"/>
      <c r="J66" s="69"/>
      <c r="K66" s="69"/>
      <c r="L66" s="69"/>
      <c r="M66" s="69"/>
      <c r="N66" s="69"/>
      <c r="O66" s="69"/>
      <c r="P66" s="69"/>
      <c r="Q66" s="67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25">
      <c r="D67" s="69"/>
      <c r="E67" s="69"/>
      <c r="F67" s="69"/>
      <c r="G67" s="69"/>
      <c r="H67" s="69"/>
      <c r="I67" s="69"/>
      <c r="J67" s="69"/>
      <c r="K67" s="69"/>
      <c r="L67" s="69"/>
      <c r="M67" s="69"/>
      <c r="N67" s="69"/>
      <c r="O67" s="69"/>
      <c r="P67" s="69"/>
      <c r="Q67" s="67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25">
      <c r="D68" s="69"/>
      <c r="E68" s="69"/>
      <c r="F68" s="69"/>
      <c r="G68" s="69"/>
      <c r="H68" s="69"/>
      <c r="I68" s="69"/>
      <c r="J68" s="69"/>
      <c r="K68" s="69"/>
      <c r="L68" s="69"/>
      <c r="M68" s="69"/>
      <c r="N68" s="69"/>
      <c r="O68" s="69"/>
      <c r="P68" s="69"/>
      <c r="Q68" s="67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25">
      <c r="D69" s="69"/>
      <c r="E69" s="69"/>
      <c r="F69" s="69"/>
      <c r="G69" s="69"/>
      <c r="H69" s="69"/>
      <c r="I69" s="69"/>
      <c r="J69" s="69"/>
      <c r="K69" s="69"/>
      <c r="L69" s="69"/>
      <c r="M69" s="69"/>
      <c r="N69" s="69"/>
      <c r="O69" s="69"/>
      <c r="P69" s="69"/>
      <c r="Q69" s="67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25">
      <c r="D70" s="69"/>
      <c r="E70" s="69"/>
      <c r="F70" s="69"/>
      <c r="G70" s="69"/>
      <c r="H70" s="69"/>
      <c r="I70" s="69"/>
      <c r="J70" s="69"/>
      <c r="K70" s="69"/>
      <c r="L70" s="69"/>
      <c r="M70" s="69"/>
      <c r="N70" s="69"/>
      <c r="O70" s="69"/>
      <c r="P70" s="69"/>
      <c r="Q70" s="67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25">
      <c r="D71" s="69"/>
      <c r="E71" s="69"/>
      <c r="F71" s="69"/>
      <c r="G71" s="69"/>
      <c r="H71" s="69"/>
      <c r="I71" s="69"/>
      <c r="J71" s="69"/>
      <c r="K71" s="69"/>
      <c r="L71" s="69"/>
      <c r="M71" s="69"/>
      <c r="N71" s="69"/>
      <c r="O71" s="69"/>
      <c r="P71" s="69"/>
      <c r="Q71" s="67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25">
      <c r="D72" s="69"/>
      <c r="E72" s="69"/>
      <c r="F72" s="69"/>
      <c r="G72" s="69"/>
      <c r="H72" s="69"/>
      <c r="I72" s="69"/>
      <c r="J72" s="69"/>
      <c r="K72" s="69"/>
      <c r="L72" s="69"/>
      <c r="M72" s="69"/>
      <c r="N72" s="69"/>
      <c r="O72" s="69"/>
      <c r="P72" s="69"/>
      <c r="Q72" s="67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25">
      <c r="D73" s="69"/>
      <c r="E73" s="69"/>
      <c r="F73" s="69"/>
      <c r="G73" s="69"/>
      <c r="H73" s="69"/>
      <c r="I73" s="69"/>
      <c r="J73" s="69"/>
      <c r="K73" s="69"/>
      <c r="L73" s="69"/>
      <c r="M73" s="69"/>
      <c r="N73" s="69"/>
      <c r="O73" s="69"/>
      <c r="P73" s="69"/>
      <c r="Q73" s="67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25">
      <c r="D74" s="69"/>
      <c r="E74" s="69"/>
      <c r="F74" s="69"/>
      <c r="G74" s="69"/>
      <c r="H74" s="69"/>
      <c r="I74" s="69"/>
      <c r="J74" s="69"/>
      <c r="K74" s="69"/>
      <c r="L74" s="69"/>
      <c r="M74" s="69"/>
      <c r="N74" s="69"/>
      <c r="O74" s="69"/>
      <c r="P74" s="69"/>
      <c r="Q74" s="67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25">
      <c r="D75" s="69"/>
      <c r="E75" s="69"/>
      <c r="F75" s="69"/>
      <c r="G75" s="69"/>
      <c r="H75" s="69"/>
      <c r="I75" s="69"/>
      <c r="J75" s="69"/>
      <c r="K75" s="69"/>
      <c r="L75" s="69"/>
      <c r="M75" s="69"/>
      <c r="N75" s="69"/>
      <c r="O75" s="69"/>
      <c r="P75" s="69"/>
      <c r="Q75" s="67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25">
      <c r="D76" s="69"/>
      <c r="E76" s="69"/>
      <c r="F76" s="69"/>
      <c r="G76" s="69"/>
      <c r="H76" s="69"/>
      <c r="I76" s="69"/>
      <c r="J76" s="69"/>
      <c r="K76" s="69"/>
      <c r="L76" s="69"/>
      <c r="M76" s="69"/>
      <c r="N76" s="69"/>
      <c r="O76" s="69"/>
      <c r="P76" s="69"/>
      <c r="Q76" s="67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25">
      <c r="D77" s="69"/>
      <c r="E77" s="69"/>
      <c r="F77" s="69"/>
      <c r="G77" s="69"/>
      <c r="H77" s="69"/>
      <c r="I77" s="69"/>
      <c r="J77" s="69"/>
      <c r="K77" s="69"/>
      <c r="L77" s="69"/>
      <c r="M77" s="69"/>
      <c r="N77" s="69"/>
      <c r="O77" s="69"/>
      <c r="P77" s="69"/>
      <c r="Q77" s="67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25">
      <c r="D78" s="69"/>
      <c r="E78" s="69"/>
      <c r="F78" s="69"/>
      <c r="G78" s="69"/>
      <c r="H78" s="69"/>
      <c r="I78" s="69"/>
      <c r="J78" s="69"/>
      <c r="K78" s="69"/>
      <c r="L78" s="69"/>
      <c r="M78" s="69"/>
      <c r="N78" s="69"/>
      <c r="O78" s="69"/>
      <c r="P78" s="69"/>
      <c r="Q78" s="67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25">
      <c r="D79" s="69"/>
      <c r="E79" s="69"/>
      <c r="F79" s="69"/>
      <c r="G79" s="69"/>
      <c r="H79" s="69"/>
      <c r="I79" s="69"/>
      <c r="J79" s="69"/>
      <c r="K79" s="69"/>
      <c r="L79" s="69"/>
      <c r="M79" s="69"/>
      <c r="N79" s="69"/>
      <c r="O79" s="69"/>
      <c r="P79" s="69"/>
      <c r="Q79" s="67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25">
      <c r="D80" s="69"/>
      <c r="E80" s="69"/>
      <c r="F80" s="69"/>
      <c r="G80" s="69"/>
      <c r="H80" s="69"/>
      <c r="I80" s="69"/>
      <c r="J80" s="69"/>
      <c r="K80" s="69"/>
      <c r="L80" s="69"/>
      <c r="M80" s="69"/>
      <c r="N80" s="69"/>
      <c r="O80" s="69"/>
      <c r="P80" s="69"/>
      <c r="Q80" s="67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25">
      <c r="D81" s="69"/>
      <c r="E81" s="69"/>
      <c r="F81" s="69"/>
      <c r="G81" s="69"/>
      <c r="H81" s="69"/>
      <c r="I81" s="69"/>
      <c r="J81" s="69"/>
      <c r="K81" s="69"/>
      <c r="L81" s="69"/>
      <c r="M81" s="69"/>
      <c r="N81" s="69"/>
      <c r="O81" s="69"/>
      <c r="P81" s="69"/>
      <c r="Q81" s="67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25">
      <c r="D82" s="69"/>
      <c r="E82" s="69"/>
      <c r="F82" s="69"/>
      <c r="G82" s="69"/>
      <c r="H82" s="69"/>
      <c r="I82" s="69"/>
      <c r="J82" s="69"/>
      <c r="K82" s="69"/>
      <c r="L82" s="69"/>
      <c r="M82" s="69"/>
      <c r="N82" s="69"/>
      <c r="O82" s="69"/>
      <c r="P82" s="69"/>
      <c r="Q82" s="67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25">
      <c r="D83" s="69"/>
      <c r="E83" s="69"/>
      <c r="F83" s="69"/>
      <c r="G83" s="69"/>
      <c r="H83" s="69"/>
      <c r="I83" s="69"/>
      <c r="J83" s="69"/>
      <c r="K83" s="69"/>
      <c r="L83" s="69"/>
      <c r="M83" s="69"/>
      <c r="N83" s="69"/>
      <c r="O83" s="69"/>
      <c r="P83" s="69"/>
      <c r="Q83" s="67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25">
      <c r="D84" s="69"/>
      <c r="E84" s="69"/>
      <c r="F84" s="69"/>
      <c r="G84" s="69"/>
      <c r="H84" s="69"/>
      <c r="I84" s="69"/>
      <c r="J84" s="69"/>
      <c r="K84" s="69"/>
      <c r="L84" s="69"/>
      <c r="M84" s="69"/>
      <c r="N84" s="69"/>
      <c r="O84" s="69"/>
      <c r="P84" s="69"/>
      <c r="Q84" s="67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25">
      <c r="D85" s="69"/>
      <c r="E85" s="69"/>
      <c r="F85" s="69"/>
      <c r="G85" s="69"/>
      <c r="H85" s="69"/>
      <c r="I85" s="69"/>
      <c r="J85" s="69"/>
      <c r="K85" s="69"/>
      <c r="L85" s="69"/>
      <c r="M85" s="69"/>
      <c r="N85" s="69"/>
      <c r="O85" s="69"/>
      <c r="P85" s="69"/>
      <c r="Q85" s="67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25">
      <c r="D86" s="69"/>
      <c r="E86" s="69"/>
      <c r="F86" s="69"/>
      <c r="G86" s="69"/>
      <c r="H86" s="69"/>
      <c r="I86" s="69"/>
      <c r="J86" s="69"/>
      <c r="K86" s="69"/>
      <c r="L86" s="69"/>
      <c r="M86" s="69"/>
      <c r="N86" s="69"/>
      <c r="O86" s="69"/>
      <c r="P86" s="69"/>
      <c r="Q86" s="67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25">
      <c r="D87" s="69"/>
      <c r="E87" s="69"/>
      <c r="F87" s="69"/>
      <c r="G87" s="69"/>
      <c r="H87" s="69"/>
      <c r="I87" s="69"/>
      <c r="J87" s="69"/>
      <c r="K87" s="69"/>
      <c r="L87" s="69"/>
      <c r="M87" s="69"/>
      <c r="N87" s="69"/>
      <c r="O87" s="69"/>
      <c r="P87" s="69"/>
      <c r="Q87" s="67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25">
      <c r="D88" s="69"/>
      <c r="E88" s="69"/>
      <c r="F88" s="69"/>
      <c r="G88" s="69"/>
      <c r="H88" s="69"/>
      <c r="I88" s="69"/>
      <c r="J88" s="69"/>
      <c r="K88" s="69"/>
      <c r="L88" s="69"/>
      <c r="M88" s="69"/>
      <c r="N88" s="69"/>
      <c r="O88" s="69"/>
      <c r="P88" s="69"/>
      <c r="Q88" s="67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25">
      <c r="D89" s="69"/>
      <c r="E89" s="69"/>
      <c r="F89" s="69"/>
      <c r="G89" s="69"/>
      <c r="H89" s="69"/>
      <c r="I89" s="69"/>
      <c r="J89" s="69"/>
      <c r="K89" s="69"/>
      <c r="L89" s="69"/>
      <c r="M89" s="69"/>
      <c r="N89" s="69"/>
      <c r="O89" s="69"/>
      <c r="P89" s="69"/>
      <c r="Q89" s="67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25">
      <c r="D90" s="69"/>
      <c r="E90" s="69"/>
      <c r="F90" s="69"/>
      <c r="G90" s="69"/>
      <c r="H90" s="69"/>
      <c r="I90" s="69"/>
      <c r="J90" s="69"/>
      <c r="K90" s="69"/>
      <c r="L90" s="69"/>
      <c r="M90" s="69"/>
      <c r="N90" s="69"/>
      <c r="O90" s="69"/>
      <c r="P90" s="69"/>
      <c r="Q90" s="67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25">
      <c r="D91" s="69"/>
      <c r="E91" s="69"/>
      <c r="F91" s="69"/>
      <c r="G91" s="69"/>
      <c r="H91" s="69"/>
      <c r="I91" s="69"/>
      <c r="J91" s="69"/>
      <c r="K91" s="69"/>
      <c r="L91" s="69"/>
      <c r="M91" s="69"/>
      <c r="N91" s="69"/>
      <c r="O91" s="69"/>
      <c r="P91" s="69"/>
      <c r="Q91" s="67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25">
      <c r="D92" s="69"/>
      <c r="E92" s="69"/>
      <c r="F92" s="69"/>
      <c r="G92" s="69"/>
      <c r="H92" s="69"/>
      <c r="I92" s="69"/>
      <c r="J92" s="69"/>
      <c r="K92" s="69"/>
      <c r="L92" s="69"/>
      <c r="M92" s="69"/>
      <c r="N92" s="69"/>
      <c r="O92" s="69"/>
      <c r="P92" s="69"/>
      <c r="Q92" s="67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25">
      <c r="D93" s="69"/>
      <c r="E93" s="69"/>
      <c r="F93" s="69"/>
      <c r="G93" s="69"/>
      <c r="H93" s="69"/>
      <c r="I93" s="69"/>
      <c r="J93" s="69"/>
      <c r="K93" s="69"/>
      <c r="L93" s="69"/>
      <c r="M93" s="69"/>
      <c r="N93" s="69"/>
      <c r="O93" s="69"/>
      <c r="P93" s="69"/>
      <c r="Q93" s="67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25">
      <c r="D94" s="69"/>
      <c r="E94" s="69"/>
      <c r="F94" s="69"/>
      <c r="G94" s="69"/>
      <c r="H94" s="69"/>
      <c r="I94" s="69"/>
      <c r="J94" s="69"/>
      <c r="K94" s="69"/>
      <c r="L94" s="69"/>
      <c r="M94" s="69"/>
      <c r="N94" s="69"/>
      <c r="O94" s="69"/>
      <c r="P94" s="69"/>
      <c r="Q94" s="67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25">
      <c r="D95" s="69"/>
      <c r="E95" s="69"/>
      <c r="F95" s="69"/>
      <c r="G95" s="69"/>
      <c r="H95" s="69"/>
      <c r="I95" s="69"/>
      <c r="J95" s="69"/>
      <c r="K95" s="69"/>
      <c r="L95" s="69"/>
      <c r="M95" s="69"/>
      <c r="N95" s="69"/>
      <c r="O95" s="69"/>
      <c r="P95" s="69"/>
      <c r="Q95" s="67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25">
      <c r="D96" s="69"/>
      <c r="E96" s="69"/>
      <c r="F96" s="69"/>
      <c r="G96" s="69"/>
      <c r="H96" s="69"/>
      <c r="I96" s="69"/>
      <c r="J96" s="69"/>
      <c r="K96" s="69"/>
      <c r="L96" s="69"/>
      <c r="M96" s="69"/>
      <c r="N96" s="69"/>
      <c r="O96" s="69"/>
      <c r="P96" s="69"/>
      <c r="Q96" s="67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25">
      <c r="D97" s="69"/>
      <c r="E97" s="69"/>
      <c r="F97" s="69"/>
      <c r="G97" s="69"/>
      <c r="H97" s="69"/>
      <c r="I97" s="69"/>
      <c r="J97" s="69"/>
      <c r="K97" s="69"/>
      <c r="L97" s="69"/>
      <c r="M97" s="69"/>
      <c r="N97" s="69"/>
      <c r="O97" s="69"/>
      <c r="P97" s="69"/>
      <c r="Q97" s="67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25">
      <c r="D98" s="69"/>
      <c r="E98" s="69"/>
      <c r="F98" s="69"/>
      <c r="G98" s="69"/>
      <c r="H98" s="69"/>
      <c r="I98" s="69"/>
      <c r="J98" s="69"/>
      <c r="K98" s="69"/>
      <c r="L98" s="69"/>
      <c r="M98" s="69"/>
      <c r="N98" s="69"/>
      <c r="O98" s="69"/>
      <c r="P98" s="69"/>
      <c r="Q98" s="67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25">
      <c r="D99" s="69"/>
      <c r="E99" s="69"/>
      <c r="F99" s="69"/>
      <c r="G99" s="69"/>
      <c r="H99" s="69"/>
      <c r="I99" s="69"/>
      <c r="J99" s="69"/>
      <c r="K99" s="69"/>
      <c r="L99" s="69"/>
      <c r="M99" s="69"/>
      <c r="N99" s="69"/>
      <c r="O99" s="69"/>
      <c r="P99" s="69"/>
      <c r="Q99" s="67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25">
      <c r="D100" s="69"/>
      <c r="E100" s="69"/>
      <c r="F100" s="69"/>
      <c r="G100" s="69"/>
      <c r="H100" s="69"/>
      <c r="I100" s="69"/>
      <c r="J100" s="69"/>
      <c r="K100" s="69"/>
      <c r="L100" s="69"/>
      <c r="M100" s="69"/>
      <c r="N100" s="69"/>
      <c r="O100" s="69"/>
      <c r="P100" s="69"/>
      <c r="Q100" s="67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25">
      <c r="D101" s="69"/>
      <c r="E101" s="69"/>
      <c r="F101" s="69"/>
      <c r="G101" s="69"/>
      <c r="H101" s="69"/>
      <c r="I101" s="69"/>
      <c r="J101" s="69"/>
      <c r="K101" s="69"/>
      <c r="L101" s="69"/>
      <c r="M101" s="69"/>
      <c r="N101" s="69"/>
      <c r="O101" s="69"/>
      <c r="P101" s="69"/>
      <c r="Q101" s="67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25">
      <c r="D102" s="69"/>
      <c r="E102" s="69"/>
      <c r="F102" s="69"/>
      <c r="G102" s="69"/>
      <c r="H102" s="69"/>
      <c r="I102" s="69"/>
      <c r="J102" s="69"/>
      <c r="K102" s="69"/>
      <c r="L102" s="69"/>
      <c r="M102" s="69"/>
      <c r="N102" s="69"/>
      <c r="O102" s="69"/>
      <c r="P102" s="69"/>
      <c r="Q102" s="67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25">
      <c r="D103" s="69"/>
      <c r="E103" s="69"/>
      <c r="F103" s="69"/>
      <c r="G103" s="69"/>
      <c r="H103" s="69"/>
      <c r="I103" s="69"/>
      <c r="J103" s="69"/>
      <c r="K103" s="69"/>
      <c r="L103" s="69"/>
      <c r="M103" s="69"/>
      <c r="N103" s="69"/>
      <c r="O103" s="69"/>
      <c r="P103" s="69"/>
      <c r="Q103" s="67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25">
      <c r="D104" s="69"/>
      <c r="E104" s="69"/>
      <c r="F104" s="69"/>
      <c r="G104" s="69"/>
      <c r="H104" s="69"/>
      <c r="I104" s="69"/>
      <c r="J104" s="69"/>
      <c r="K104" s="69"/>
      <c r="L104" s="69"/>
      <c r="M104" s="69"/>
      <c r="N104" s="69"/>
      <c r="O104" s="69"/>
      <c r="P104" s="69"/>
      <c r="Q104" s="67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25">
      <c r="D105" s="69"/>
      <c r="E105" s="69"/>
      <c r="F105" s="69"/>
      <c r="G105" s="69"/>
      <c r="H105" s="69"/>
      <c r="I105" s="69"/>
      <c r="J105" s="69"/>
      <c r="K105" s="69"/>
      <c r="L105" s="69"/>
      <c r="M105" s="69"/>
      <c r="N105" s="69"/>
      <c r="O105" s="69"/>
      <c r="P105" s="69"/>
      <c r="Q105" s="67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25">
      <c r="D106" s="69"/>
      <c r="E106" s="69"/>
      <c r="F106" s="69"/>
      <c r="G106" s="69"/>
      <c r="H106" s="69"/>
      <c r="I106" s="69"/>
      <c r="J106" s="69"/>
      <c r="K106" s="69"/>
      <c r="L106" s="69"/>
      <c r="M106" s="69"/>
      <c r="N106" s="69"/>
      <c r="O106" s="69"/>
      <c r="P106" s="69"/>
      <c r="Q106" s="67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25">
      <c r="D107" s="69"/>
      <c r="E107" s="69"/>
      <c r="F107" s="69"/>
      <c r="G107" s="69"/>
      <c r="H107" s="69"/>
      <c r="I107" s="69"/>
      <c r="J107" s="69"/>
      <c r="K107" s="69"/>
      <c r="L107" s="69"/>
      <c r="M107" s="69"/>
      <c r="N107" s="69"/>
      <c r="O107" s="69"/>
      <c r="P107" s="69"/>
      <c r="Q107" s="67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25">
      <c r="D108" s="69"/>
      <c r="E108" s="69"/>
      <c r="F108" s="69"/>
      <c r="G108" s="69"/>
      <c r="H108" s="69"/>
      <c r="I108" s="69"/>
      <c r="J108" s="69"/>
      <c r="K108" s="69"/>
      <c r="L108" s="69"/>
      <c r="M108" s="69"/>
      <c r="N108" s="69"/>
      <c r="O108" s="69"/>
      <c r="P108" s="69"/>
      <c r="Q108" s="67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25">
      <c r="D109" s="69"/>
      <c r="E109" s="69"/>
      <c r="F109" s="69"/>
      <c r="G109" s="69"/>
      <c r="H109" s="69"/>
      <c r="I109" s="69"/>
      <c r="J109" s="69"/>
      <c r="K109" s="69"/>
      <c r="L109" s="69"/>
      <c r="M109" s="69"/>
      <c r="N109" s="69"/>
      <c r="O109" s="69"/>
      <c r="P109" s="69"/>
      <c r="Q109" s="67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25">
      <c r="D110" s="69"/>
      <c r="E110" s="69"/>
      <c r="F110" s="69"/>
      <c r="G110" s="69"/>
      <c r="H110" s="69"/>
      <c r="I110" s="69"/>
      <c r="J110" s="69"/>
      <c r="K110" s="69"/>
      <c r="L110" s="69"/>
      <c r="M110" s="69"/>
      <c r="N110" s="69"/>
      <c r="O110" s="69"/>
      <c r="P110" s="69"/>
      <c r="Q110" s="67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25">
      <c r="D111" s="69"/>
      <c r="E111" s="69"/>
      <c r="F111" s="69"/>
      <c r="G111" s="69"/>
      <c r="H111" s="69"/>
      <c r="I111" s="69"/>
      <c r="J111" s="69"/>
      <c r="K111" s="69"/>
      <c r="L111" s="69"/>
      <c r="M111" s="69"/>
      <c r="N111" s="69"/>
      <c r="O111" s="69"/>
      <c r="P111" s="69"/>
      <c r="Q111" s="67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25">
      <c r="D112" s="69"/>
      <c r="E112" s="69"/>
      <c r="F112" s="69"/>
      <c r="G112" s="69"/>
      <c r="H112" s="69"/>
      <c r="I112" s="69"/>
      <c r="J112" s="69"/>
      <c r="K112" s="69"/>
      <c r="L112" s="69"/>
      <c r="M112" s="69"/>
      <c r="N112" s="69"/>
      <c r="O112" s="69"/>
      <c r="P112" s="69"/>
      <c r="Q112" s="67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25">
      <c r="D113" s="69"/>
      <c r="E113" s="69"/>
      <c r="F113" s="69"/>
      <c r="G113" s="69"/>
      <c r="H113" s="69"/>
      <c r="I113" s="69"/>
      <c r="J113" s="69"/>
      <c r="K113" s="69"/>
      <c r="L113" s="69"/>
      <c r="M113" s="69"/>
      <c r="N113" s="69"/>
      <c r="O113" s="69"/>
      <c r="P113" s="69"/>
      <c r="Q113" s="67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25">
      <c r="D114" s="69"/>
      <c r="E114" s="69"/>
      <c r="F114" s="69"/>
      <c r="G114" s="69"/>
      <c r="H114" s="69"/>
      <c r="I114" s="69"/>
      <c r="J114" s="69"/>
      <c r="K114" s="69"/>
      <c r="L114" s="69"/>
      <c r="M114" s="69"/>
      <c r="N114" s="69"/>
      <c r="O114" s="69"/>
      <c r="P114" s="69"/>
      <c r="Q114" s="67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25">
      <c r="D115" s="69"/>
      <c r="E115" s="69"/>
      <c r="F115" s="69"/>
      <c r="G115" s="69"/>
      <c r="H115" s="69"/>
      <c r="I115" s="69"/>
      <c r="J115" s="69"/>
      <c r="K115" s="69"/>
      <c r="L115" s="69"/>
      <c r="M115" s="69"/>
      <c r="N115" s="69"/>
      <c r="O115" s="69"/>
      <c r="P115" s="69"/>
      <c r="Q115" s="67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25">
      <c r="D116" s="69"/>
      <c r="E116" s="69"/>
      <c r="F116" s="69"/>
      <c r="G116" s="69"/>
      <c r="H116" s="69"/>
      <c r="I116" s="69"/>
      <c r="J116" s="69"/>
      <c r="K116" s="69"/>
      <c r="L116" s="69"/>
      <c r="M116" s="69"/>
      <c r="N116" s="69"/>
      <c r="O116" s="69"/>
      <c r="P116" s="69"/>
      <c r="Q116" s="67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25">
      <c r="D117" s="69"/>
      <c r="E117" s="69"/>
      <c r="F117" s="69"/>
      <c r="G117" s="69"/>
      <c r="H117" s="69"/>
      <c r="I117" s="69"/>
      <c r="J117" s="69"/>
      <c r="K117" s="69"/>
      <c r="L117" s="69"/>
      <c r="M117" s="69"/>
      <c r="N117" s="69"/>
      <c r="O117" s="69"/>
      <c r="P117" s="69"/>
      <c r="Q117" s="67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25">
      <c r="D118" s="69"/>
      <c r="E118" s="69"/>
      <c r="F118" s="69"/>
      <c r="G118" s="69"/>
      <c r="H118" s="69"/>
      <c r="I118" s="69"/>
      <c r="J118" s="69"/>
      <c r="K118" s="69"/>
      <c r="L118" s="69"/>
      <c r="M118" s="69"/>
      <c r="N118" s="69"/>
      <c r="O118" s="69"/>
      <c r="P118" s="69"/>
      <c r="Q118" s="67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25">
      <c r="D119" s="69"/>
      <c r="E119" s="69"/>
      <c r="F119" s="69"/>
      <c r="G119" s="69"/>
      <c r="H119" s="69"/>
      <c r="I119" s="69"/>
      <c r="J119" s="69"/>
      <c r="K119" s="69"/>
      <c r="L119" s="69"/>
      <c r="M119" s="69"/>
      <c r="N119" s="69"/>
      <c r="O119" s="69"/>
      <c r="P119" s="69"/>
      <c r="Q119" s="67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25">
      <c r="D120" s="69"/>
      <c r="E120" s="69"/>
      <c r="F120" s="69"/>
      <c r="G120" s="69"/>
      <c r="H120" s="69"/>
      <c r="I120" s="69"/>
      <c r="J120" s="69"/>
      <c r="K120" s="69"/>
      <c r="L120" s="69"/>
      <c r="M120" s="69"/>
      <c r="N120" s="69"/>
      <c r="O120" s="69"/>
      <c r="P120" s="69"/>
      <c r="Q120" s="67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25">
      <c r="D121" s="69"/>
      <c r="E121" s="69"/>
      <c r="F121" s="69"/>
      <c r="G121" s="69"/>
      <c r="H121" s="69"/>
      <c r="I121" s="69"/>
      <c r="J121" s="69"/>
      <c r="K121" s="69"/>
      <c r="L121" s="69"/>
      <c r="M121" s="69"/>
      <c r="N121" s="69"/>
      <c r="O121" s="69"/>
      <c r="P121" s="69"/>
      <c r="Q121" s="67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25">
      <c r="D122" s="69"/>
      <c r="E122" s="69"/>
      <c r="F122" s="69"/>
      <c r="G122" s="69"/>
      <c r="H122" s="69"/>
      <c r="I122" s="69"/>
      <c r="J122" s="69"/>
      <c r="K122" s="69"/>
      <c r="L122" s="69"/>
      <c r="M122" s="69"/>
      <c r="N122" s="69"/>
      <c r="O122" s="69"/>
      <c r="P122" s="69"/>
      <c r="Q122" s="67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25">
      <c r="D123" s="69"/>
      <c r="E123" s="69"/>
      <c r="F123" s="69"/>
      <c r="G123" s="69"/>
      <c r="H123" s="69"/>
      <c r="I123" s="69"/>
      <c r="J123" s="69"/>
      <c r="K123" s="69"/>
      <c r="L123" s="69"/>
      <c r="M123" s="69"/>
      <c r="N123" s="69"/>
      <c r="O123" s="69"/>
      <c r="P123" s="69"/>
      <c r="Q123" s="67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25">
      <c r="D124" s="69"/>
      <c r="E124" s="69"/>
      <c r="F124" s="69"/>
      <c r="G124" s="69"/>
      <c r="H124" s="69"/>
      <c r="I124" s="69"/>
      <c r="J124" s="69"/>
      <c r="K124" s="69"/>
      <c r="L124" s="69"/>
      <c r="M124" s="69"/>
      <c r="N124" s="69"/>
      <c r="O124" s="69"/>
      <c r="P124" s="69"/>
      <c r="Q124" s="67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25">
      <c r="D125" s="69"/>
      <c r="E125" s="69"/>
      <c r="F125" s="69"/>
      <c r="G125" s="69"/>
      <c r="H125" s="69"/>
      <c r="I125" s="69"/>
      <c r="J125" s="69"/>
      <c r="K125" s="69"/>
      <c r="L125" s="69"/>
      <c r="M125" s="69"/>
      <c r="N125" s="69"/>
      <c r="O125" s="69"/>
      <c r="P125" s="69"/>
      <c r="Q125" s="67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25">
      <c r="D126" s="69"/>
      <c r="E126" s="69"/>
      <c r="F126" s="69"/>
      <c r="G126" s="69"/>
      <c r="H126" s="69"/>
      <c r="I126" s="69"/>
      <c r="J126" s="69"/>
      <c r="K126" s="69"/>
      <c r="L126" s="69"/>
      <c r="M126" s="69"/>
      <c r="N126" s="69"/>
      <c r="O126" s="69"/>
      <c r="P126" s="69"/>
      <c r="Q126" s="67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25">
      <c r="D127" s="69"/>
      <c r="E127" s="69"/>
      <c r="F127" s="69"/>
      <c r="G127" s="69"/>
      <c r="H127" s="69"/>
      <c r="I127" s="69"/>
      <c r="J127" s="69"/>
      <c r="K127" s="69"/>
      <c r="L127" s="69"/>
      <c r="M127" s="69"/>
      <c r="N127" s="69"/>
      <c r="O127" s="69"/>
      <c r="P127" s="69"/>
      <c r="Q127" s="67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25">
      <c r="D128" s="69"/>
      <c r="E128" s="69"/>
      <c r="F128" s="69"/>
      <c r="G128" s="69"/>
      <c r="H128" s="69"/>
      <c r="I128" s="69"/>
      <c r="J128" s="69"/>
      <c r="K128" s="69"/>
      <c r="L128" s="69"/>
      <c r="M128" s="69"/>
      <c r="N128" s="69"/>
      <c r="O128" s="69"/>
      <c r="P128" s="69"/>
      <c r="Q128" s="67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25">
      <c r="D129" s="69"/>
      <c r="E129" s="69"/>
      <c r="F129" s="69"/>
      <c r="G129" s="69"/>
      <c r="H129" s="69"/>
      <c r="I129" s="69"/>
      <c r="J129" s="69"/>
      <c r="K129" s="69"/>
      <c r="L129" s="69"/>
      <c r="M129" s="69"/>
      <c r="N129" s="69"/>
      <c r="O129" s="69"/>
      <c r="P129" s="69"/>
      <c r="Q129" s="67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25">
      <c r="D130" s="69"/>
      <c r="E130" s="69"/>
      <c r="F130" s="69"/>
      <c r="G130" s="69"/>
      <c r="H130" s="69"/>
      <c r="I130" s="69"/>
      <c r="J130" s="69"/>
      <c r="K130" s="69"/>
      <c r="L130" s="69"/>
      <c r="M130" s="69"/>
      <c r="N130" s="69"/>
      <c r="O130" s="69"/>
      <c r="P130" s="69"/>
      <c r="Q130" s="67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25">
      <c r="D131" s="69"/>
      <c r="E131" s="69"/>
      <c r="F131" s="69"/>
      <c r="G131" s="69"/>
      <c r="H131" s="69"/>
      <c r="I131" s="69"/>
      <c r="J131" s="69"/>
      <c r="K131" s="69"/>
      <c r="L131" s="69"/>
      <c r="M131" s="69"/>
      <c r="N131" s="69"/>
      <c r="O131" s="69"/>
      <c r="P131" s="69"/>
      <c r="Q131" s="67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25">
      <c r="D132" s="69"/>
      <c r="E132" s="69"/>
      <c r="F132" s="69"/>
      <c r="G132" s="69"/>
      <c r="H132" s="69"/>
      <c r="I132" s="69"/>
      <c r="J132" s="69"/>
      <c r="K132" s="69"/>
      <c r="L132" s="69"/>
      <c r="M132" s="69"/>
      <c r="N132" s="69"/>
      <c r="O132" s="69"/>
      <c r="P132" s="69"/>
      <c r="Q132" s="67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25">
      <c r="D133" s="69"/>
      <c r="E133" s="69"/>
      <c r="F133" s="69"/>
      <c r="G133" s="69"/>
      <c r="H133" s="69"/>
      <c r="I133" s="69"/>
      <c r="J133" s="69"/>
      <c r="K133" s="69"/>
      <c r="L133" s="69"/>
      <c r="M133" s="69"/>
      <c r="N133" s="69"/>
      <c r="O133" s="69"/>
      <c r="P133" s="69"/>
      <c r="Q133" s="67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25">
      <c r="D134" s="69"/>
      <c r="E134" s="69"/>
      <c r="F134" s="69"/>
      <c r="G134" s="69"/>
      <c r="H134" s="69"/>
      <c r="I134" s="69"/>
      <c r="J134" s="69"/>
      <c r="K134" s="69"/>
      <c r="L134" s="69"/>
      <c r="M134" s="69"/>
      <c r="N134" s="69"/>
      <c r="O134" s="69"/>
      <c r="P134" s="69"/>
      <c r="Q134" s="67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25">
      <c r="D135" s="69"/>
      <c r="E135" s="69"/>
      <c r="F135" s="69"/>
      <c r="G135" s="69"/>
      <c r="H135" s="69"/>
      <c r="I135" s="69"/>
      <c r="J135" s="69"/>
      <c r="K135" s="69"/>
      <c r="L135" s="69"/>
      <c r="M135" s="69"/>
      <c r="N135" s="69"/>
      <c r="O135" s="69"/>
      <c r="P135" s="69"/>
      <c r="Q135" s="67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25">
      <c r="D136" s="69"/>
      <c r="E136" s="69"/>
      <c r="F136" s="69"/>
      <c r="G136" s="69"/>
      <c r="H136" s="69"/>
      <c r="I136" s="69"/>
      <c r="J136" s="69"/>
      <c r="K136" s="69"/>
      <c r="L136" s="69"/>
      <c r="M136" s="69"/>
      <c r="N136" s="69"/>
      <c r="O136" s="69"/>
      <c r="P136" s="69"/>
      <c r="Q136" s="67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25">
      <c r="D137" s="69"/>
      <c r="E137" s="69"/>
      <c r="F137" s="69"/>
      <c r="G137" s="69"/>
      <c r="H137" s="69"/>
      <c r="I137" s="69"/>
      <c r="J137" s="69"/>
      <c r="K137" s="69"/>
      <c r="L137" s="69"/>
      <c r="M137" s="69"/>
      <c r="N137" s="69"/>
      <c r="O137" s="69"/>
      <c r="P137" s="69"/>
      <c r="Q137" s="67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25">
      <c r="D138" s="69"/>
      <c r="E138" s="69"/>
      <c r="F138" s="69"/>
      <c r="G138" s="69"/>
      <c r="H138" s="69"/>
      <c r="I138" s="69"/>
      <c r="J138" s="69"/>
      <c r="K138" s="69"/>
      <c r="L138" s="69"/>
      <c r="M138" s="69"/>
      <c r="N138" s="69"/>
      <c r="O138" s="69"/>
      <c r="P138" s="69"/>
      <c r="Q138" s="67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25">
      <c r="D139" s="69"/>
      <c r="E139" s="69"/>
      <c r="F139" s="69"/>
      <c r="G139" s="69"/>
      <c r="H139" s="69"/>
      <c r="I139" s="69"/>
      <c r="J139" s="69"/>
      <c r="K139" s="69"/>
      <c r="L139" s="69"/>
      <c r="M139" s="69"/>
      <c r="N139" s="69"/>
      <c r="O139" s="69"/>
      <c r="P139" s="69"/>
      <c r="Q139" s="67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25">
      <c r="D140" s="69"/>
      <c r="E140" s="69"/>
      <c r="F140" s="69"/>
      <c r="G140" s="69"/>
      <c r="H140" s="69"/>
      <c r="I140" s="69"/>
      <c r="J140" s="69"/>
      <c r="K140" s="69"/>
      <c r="L140" s="69"/>
      <c r="M140" s="69"/>
      <c r="N140" s="69"/>
      <c r="O140" s="69"/>
      <c r="P140" s="69"/>
      <c r="Q140" s="67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25">
      <c r="D141" s="69"/>
      <c r="E141" s="69"/>
      <c r="F141" s="69"/>
      <c r="G141" s="69"/>
      <c r="H141" s="69"/>
      <c r="I141" s="69"/>
      <c r="J141" s="69"/>
      <c r="K141" s="69"/>
      <c r="L141" s="69"/>
      <c r="M141" s="69"/>
      <c r="N141" s="69"/>
      <c r="O141" s="69"/>
      <c r="P141" s="69"/>
      <c r="Q141" s="67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25">
      <c r="D142" s="69"/>
      <c r="E142" s="69"/>
      <c r="F142" s="69"/>
      <c r="G142" s="69"/>
      <c r="H142" s="69"/>
      <c r="I142" s="69"/>
      <c r="J142" s="69"/>
      <c r="K142" s="69"/>
      <c r="L142" s="69"/>
      <c r="M142" s="69"/>
      <c r="N142" s="69"/>
      <c r="O142" s="69"/>
      <c r="P142" s="69"/>
      <c r="Q142" s="67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25">
      <c r="D143" s="69"/>
      <c r="E143" s="69"/>
      <c r="F143" s="69"/>
      <c r="G143" s="69"/>
      <c r="H143" s="69"/>
      <c r="I143" s="69"/>
      <c r="J143" s="69"/>
      <c r="K143" s="69"/>
      <c r="L143" s="69"/>
      <c r="M143" s="69"/>
      <c r="N143" s="69"/>
      <c r="O143" s="69"/>
      <c r="P143" s="69"/>
      <c r="Q143" s="67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25">
      <c r="D144" s="69"/>
      <c r="E144" s="69"/>
      <c r="F144" s="69"/>
      <c r="G144" s="69"/>
      <c r="H144" s="69"/>
      <c r="I144" s="69"/>
      <c r="J144" s="69"/>
      <c r="K144" s="69"/>
      <c r="L144" s="69"/>
      <c r="M144" s="69"/>
      <c r="N144" s="69"/>
      <c r="O144" s="69"/>
      <c r="P144" s="69"/>
      <c r="Q144" s="67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25">
      <c r="D145" s="69"/>
      <c r="E145" s="69"/>
      <c r="F145" s="69"/>
      <c r="G145" s="69"/>
      <c r="H145" s="69"/>
      <c r="I145" s="69"/>
      <c r="J145" s="69"/>
      <c r="K145" s="69"/>
      <c r="L145" s="69"/>
      <c r="M145" s="69"/>
      <c r="N145" s="69"/>
      <c r="O145" s="69"/>
      <c r="P145" s="69"/>
      <c r="Q145" s="67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25">
      <c r="D146" s="69"/>
      <c r="E146" s="69"/>
      <c r="F146" s="69"/>
      <c r="G146" s="69"/>
      <c r="H146" s="69"/>
      <c r="I146" s="69"/>
      <c r="J146" s="69"/>
      <c r="K146" s="69"/>
      <c r="L146" s="69"/>
      <c r="M146" s="69"/>
      <c r="N146" s="69"/>
      <c r="O146" s="69"/>
      <c r="P146" s="69"/>
      <c r="Q146" s="67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25">
      <c r="D147" s="69"/>
      <c r="E147" s="69"/>
      <c r="F147" s="69"/>
      <c r="G147" s="69"/>
      <c r="H147" s="69"/>
      <c r="I147" s="69"/>
      <c r="J147" s="69"/>
      <c r="K147" s="69"/>
      <c r="L147" s="69"/>
      <c r="M147" s="69"/>
      <c r="N147" s="69"/>
      <c r="O147" s="69"/>
      <c r="P147" s="69"/>
      <c r="Q147" s="67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25">
      <c r="D148" s="69"/>
      <c r="E148" s="69"/>
      <c r="F148" s="69"/>
      <c r="G148" s="69"/>
      <c r="H148" s="69"/>
      <c r="I148" s="69"/>
      <c r="J148" s="69"/>
      <c r="K148" s="69"/>
      <c r="L148" s="69"/>
      <c r="M148" s="69"/>
      <c r="N148" s="69"/>
      <c r="O148" s="69"/>
      <c r="P148" s="69"/>
      <c r="Q148" s="67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25">
      <c r="D149" s="69"/>
      <c r="E149" s="69"/>
      <c r="F149" s="69"/>
      <c r="G149" s="69"/>
      <c r="H149" s="69"/>
      <c r="I149" s="69"/>
      <c r="J149" s="69"/>
      <c r="K149" s="69"/>
      <c r="L149" s="69"/>
      <c r="M149" s="69"/>
      <c r="N149" s="69"/>
      <c r="O149" s="69"/>
      <c r="P149" s="69"/>
      <c r="Q149" s="67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25">
      <c r="D150" s="69"/>
      <c r="E150" s="69"/>
      <c r="F150" s="69"/>
      <c r="G150" s="69"/>
      <c r="H150" s="69"/>
      <c r="I150" s="69"/>
      <c r="J150" s="69"/>
      <c r="K150" s="69"/>
      <c r="L150" s="69"/>
      <c r="M150" s="69"/>
      <c r="N150" s="69"/>
      <c r="O150" s="69"/>
      <c r="P150" s="69"/>
      <c r="Q150" s="67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25">
      <c r="D151" s="69"/>
      <c r="E151" s="69"/>
      <c r="F151" s="69"/>
      <c r="G151" s="69"/>
      <c r="H151" s="69"/>
      <c r="I151" s="69"/>
      <c r="J151" s="69"/>
      <c r="K151" s="69"/>
      <c r="L151" s="69"/>
      <c r="M151" s="69"/>
      <c r="N151" s="69"/>
      <c r="O151" s="69"/>
      <c r="P151" s="69"/>
      <c r="Q151" s="67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25">
      <c r="D152" s="69"/>
      <c r="E152" s="69"/>
      <c r="F152" s="69"/>
      <c r="G152" s="69"/>
      <c r="H152" s="69"/>
      <c r="I152" s="69"/>
      <c r="J152" s="69"/>
      <c r="K152" s="69"/>
      <c r="L152" s="69"/>
      <c r="M152" s="69"/>
      <c r="N152" s="69"/>
      <c r="O152" s="69"/>
      <c r="P152" s="69"/>
      <c r="Q152" s="67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25">
      <c r="D153" s="69"/>
      <c r="E153" s="69"/>
      <c r="F153" s="69"/>
      <c r="G153" s="69"/>
      <c r="H153" s="69"/>
      <c r="I153" s="69"/>
      <c r="J153" s="69"/>
      <c r="K153" s="69"/>
      <c r="L153" s="69"/>
      <c r="M153" s="69"/>
      <c r="N153" s="69"/>
      <c r="O153" s="69"/>
      <c r="P153" s="69"/>
      <c r="Q153" s="67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25">
      <c r="D154" s="69"/>
      <c r="E154" s="69"/>
      <c r="F154" s="69"/>
      <c r="G154" s="69"/>
      <c r="H154" s="69"/>
      <c r="I154" s="69"/>
      <c r="J154" s="69"/>
      <c r="K154" s="69"/>
      <c r="L154" s="69"/>
      <c r="M154" s="69"/>
      <c r="N154" s="69"/>
      <c r="O154" s="69"/>
      <c r="P154" s="69"/>
      <c r="Q154" s="67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25">
      <c r="D155" s="69"/>
      <c r="E155" s="69"/>
      <c r="F155" s="69"/>
      <c r="G155" s="69"/>
      <c r="H155" s="69"/>
      <c r="I155" s="69"/>
      <c r="J155" s="69"/>
      <c r="K155" s="69"/>
      <c r="L155" s="69"/>
      <c r="M155" s="69"/>
      <c r="N155" s="69"/>
      <c r="O155" s="69"/>
      <c r="P155" s="69"/>
      <c r="Q155" s="67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25">
      <c r="D156" s="69"/>
      <c r="E156" s="69"/>
      <c r="F156" s="69"/>
      <c r="G156" s="69"/>
      <c r="H156" s="69"/>
      <c r="I156" s="69"/>
      <c r="J156" s="69"/>
      <c r="K156" s="69"/>
      <c r="L156" s="69"/>
      <c r="M156" s="69"/>
      <c r="N156" s="69"/>
      <c r="O156" s="69"/>
      <c r="P156" s="69"/>
      <c r="Q156" s="67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25">
      <c r="D157" s="69"/>
      <c r="E157" s="69"/>
      <c r="F157" s="69"/>
      <c r="G157" s="69"/>
      <c r="H157" s="69"/>
      <c r="I157" s="69"/>
      <c r="J157" s="69"/>
      <c r="K157" s="69"/>
      <c r="L157" s="69"/>
      <c r="M157" s="69"/>
      <c r="N157" s="69"/>
      <c r="O157" s="69"/>
      <c r="P157" s="69"/>
      <c r="Q157" s="67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25">
      <c r="D158" s="69"/>
      <c r="E158" s="69"/>
      <c r="F158" s="69"/>
      <c r="G158" s="69"/>
      <c r="H158" s="69"/>
      <c r="I158" s="69"/>
      <c r="J158" s="69"/>
      <c r="K158" s="69"/>
      <c r="L158" s="69"/>
      <c r="M158" s="69"/>
      <c r="N158" s="69"/>
      <c r="O158" s="69"/>
      <c r="P158" s="69"/>
      <c r="Q158" s="67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25">
      <c r="D159" s="69"/>
      <c r="E159" s="69"/>
      <c r="F159" s="69"/>
      <c r="G159" s="69"/>
      <c r="H159" s="69"/>
      <c r="I159" s="69"/>
      <c r="J159" s="69"/>
      <c r="K159" s="69"/>
      <c r="L159" s="69"/>
      <c r="M159" s="69"/>
      <c r="N159" s="69"/>
      <c r="O159" s="69"/>
      <c r="P159" s="69"/>
      <c r="Q159" s="67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25">
      <c r="D160" s="69"/>
      <c r="E160" s="69"/>
      <c r="F160" s="69"/>
      <c r="G160" s="69"/>
      <c r="H160" s="69"/>
      <c r="I160" s="69"/>
      <c r="J160" s="69"/>
      <c r="K160" s="69"/>
      <c r="L160" s="69"/>
      <c r="M160" s="69"/>
      <c r="N160" s="69"/>
      <c r="O160" s="69"/>
      <c r="P160" s="69"/>
      <c r="Q160" s="67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25">
      <c r="D161" s="69"/>
      <c r="E161" s="69"/>
      <c r="F161" s="69"/>
      <c r="G161" s="69"/>
      <c r="H161" s="69"/>
      <c r="I161" s="69"/>
      <c r="J161" s="69"/>
      <c r="K161" s="69"/>
      <c r="L161" s="69"/>
      <c r="M161" s="69"/>
      <c r="N161" s="69"/>
      <c r="O161" s="69"/>
      <c r="P161" s="69"/>
      <c r="Q161" s="67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25">
      <c r="D162" s="69"/>
      <c r="E162" s="69"/>
      <c r="F162" s="69"/>
      <c r="G162" s="69"/>
      <c r="H162" s="69"/>
      <c r="I162" s="69"/>
      <c r="J162" s="69"/>
      <c r="K162" s="69"/>
      <c r="L162" s="69"/>
      <c r="M162" s="69"/>
      <c r="N162" s="69"/>
      <c r="O162" s="69"/>
      <c r="P162" s="69"/>
      <c r="Q162" s="67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25">
      <c r="D163" s="69"/>
      <c r="E163" s="69"/>
      <c r="F163" s="69"/>
      <c r="G163" s="69"/>
      <c r="H163" s="69"/>
      <c r="I163" s="69"/>
      <c r="J163" s="69"/>
      <c r="K163" s="69"/>
      <c r="L163" s="69"/>
      <c r="M163" s="69"/>
      <c r="N163" s="69"/>
      <c r="O163" s="69"/>
      <c r="P163" s="69"/>
      <c r="Q163" s="67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25">
      <c r="D164" s="69"/>
      <c r="E164" s="69"/>
      <c r="F164" s="69"/>
      <c r="G164" s="69"/>
      <c r="H164" s="69"/>
      <c r="I164" s="69"/>
      <c r="J164" s="69"/>
      <c r="K164" s="69"/>
      <c r="L164" s="69"/>
      <c r="M164" s="69"/>
      <c r="N164" s="69"/>
      <c r="O164" s="69"/>
      <c r="P164" s="69"/>
      <c r="Q164" s="67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25">
      <c r="D165" s="69"/>
      <c r="E165" s="69"/>
      <c r="F165" s="69"/>
      <c r="G165" s="69"/>
      <c r="H165" s="69"/>
      <c r="I165" s="69"/>
      <c r="J165" s="69"/>
      <c r="K165" s="69"/>
      <c r="L165" s="69"/>
      <c r="M165" s="69"/>
      <c r="N165" s="69"/>
      <c r="O165" s="69"/>
      <c r="P165" s="69"/>
      <c r="Q165" s="67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25">
      <c r="D166" s="69"/>
      <c r="E166" s="69"/>
      <c r="F166" s="69"/>
      <c r="G166" s="69"/>
      <c r="H166" s="69"/>
      <c r="I166" s="69"/>
      <c r="J166" s="69"/>
      <c r="K166" s="69"/>
      <c r="L166" s="69"/>
      <c r="M166" s="69"/>
      <c r="N166" s="69"/>
      <c r="O166" s="69"/>
      <c r="P166" s="69"/>
      <c r="Q166" s="67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25">
      <c r="D167" s="69"/>
      <c r="E167" s="69"/>
      <c r="F167" s="69"/>
      <c r="G167" s="69"/>
      <c r="H167" s="69"/>
      <c r="I167" s="69"/>
      <c r="J167" s="69"/>
      <c r="K167" s="69"/>
      <c r="L167" s="69"/>
      <c r="M167" s="69"/>
      <c r="N167" s="69"/>
      <c r="O167" s="69"/>
      <c r="P167" s="69"/>
      <c r="Q167" s="67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25">
      <c r="D168" s="69"/>
      <c r="E168" s="69"/>
      <c r="F168" s="69"/>
      <c r="G168" s="69"/>
      <c r="H168" s="69"/>
      <c r="I168" s="69"/>
      <c r="J168" s="69"/>
      <c r="K168" s="69"/>
      <c r="L168" s="69"/>
      <c r="M168" s="69"/>
      <c r="N168" s="69"/>
      <c r="O168" s="69"/>
      <c r="P168" s="69"/>
      <c r="Q168" s="67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25">
      <c r="D169" s="69"/>
      <c r="E169" s="69"/>
      <c r="F169" s="69"/>
      <c r="G169" s="69"/>
      <c r="H169" s="69"/>
      <c r="I169" s="69"/>
      <c r="J169" s="69"/>
      <c r="K169" s="69"/>
      <c r="L169" s="69"/>
      <c r="M169" s="69"/>
      <c r="N169" s="69"/>
      <c r="O169" s="69"/>
      <c r="P169" s="69"/>
      <c r="Q169" s="67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25">
      <c r="D170" s="69"/>
      <c r="E170" s="69"/>
      <c r="F170" s="69"/>
      <c r="G170" s="69"/>
      <c r="H170" s="69"/>
      <c r="I170" s="69"/>
      <c r="J170" s="69"/>
      <c r="K170" s="69"/>
      <c r="L170" s="69"/>
      <c r="M170" s="69"/>
      <c r="N170" s="69"/>
      <c r="O170" s="69"/>
      <c r="P170" s="69"/>
      <c r="Q170" s="67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25">
      <c r="D171" s="69"/>
      <c r="E171" s="69"/>
      <c r="F171" s="69"/>
      <c r="G171" s="69"/>
      <c r="H171" s="69"/>
      <c r="I171" s="69"/>
      <c r="J171" s="69"/>
      <c r="K171" s="69"/>
      <c r="L171" s="69"/>
      <c r="M171" s="69"/>
      <c r="N171" s="69"/>
      <c r="O171" s="69"/>
      <c r="P171" s="69"/>
      <c r="Q171" s="67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25">
      <c r="D172" s="69"/>
      <c r="E172" s="69"/>
      <c r="F172" s="69"/>
      <c r="G172" s="69"/>
      <c r="H172" s="69"/>
      <c r="I172" s="69"/>
      <c r="J172" s="69"/>
      <c r="K172" s="69"/>
      <c r="L172" s="69"/>
      <c r="M172" s="69"/>
      <c r="N172" s="69"/>
      <c r="O172" s="69"/>
      <c r="P172" s="69"/>
      <c r="Q172" s="67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25">
      <c r="D173" s="69"/>
      <c r="E173" s="69"/>
      <c r="F173" s="69"/>
      <c r="G173" s="69"/>
      <c r="H173" s="69"/>
      <c r="I173" s="69"/>
      <c r="J173" s="69"/>
      <c r="K173" s="69"/>
      <c r="L173" s="69"/>
      <c r="M173" s="69"/>
      <c r="N173" s="69"/>
      <c r="O173" s="69"/>
      <c r="P173" s="69"/>
      <c r="Q173" s="67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25">
      <c r="D174" s="69"/>
      <c r="E174" s="69"/>
      <c r="F174" s="69"/>
      <c r="G174" s="69"/>
      <c r="H174" s="69"/>
      <c r="I174" s="69"/>
      <c r="J174" s="69"/>
      <c r="K174" s="69"/>
      <c r="L174" s="69"/>
      <c r="M174" s="69"/>
      <c r="N174" s="69"/>
      <c r="O174" s="69"/>
      <c r="P174" s="69"/>
      <c r="Q174" s="67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25">
      <c r="D175" s="69"/>
      <c r="E175" s="69"/>
      <c r="F175" s="69"/>
      <c r="G175" s="69"/>
      <c r="H175" s="69"/>
      <c r="I175" s="69"/>
      <c r="J175" s="69"/>
      <c r="K175" s="69"/>
      <c r="L175" s="69"/>
      <c r="M175" s="69"/>
      <c r="N175" s="69"/>
      <c r="O175" s="69"/>
      <c r="P175" s="69"/>
      <c r="Q175" s="67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25">
      <c r="D176" s="69"/>
      <c r="E176" s="69"/>
      <c r="F176" s="69"/>
      <c r="G176" s="69"/>
      <c r="H176" s="69"/>
      <c r="I176" s="69"/>
      <c r="J176" s="69"/>
      <c r="K176" s="69"/>
      <c r="L176" s="69"/>
      <c r="M176" s="69"/>
      <c r="N176" s="69"/>
      <c r="O176" s="69"/>
      <c r="P176" s="69"/>
      <c r="Q176" s="67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25">
      <c r="D177" s="69"/>
      <c r="E177" s="69"/>
      <c r="F177" s="69"/>
      <c r="G177" s="69"/>
      <c r="H177" s="69"/>
      <c r="I177" s="69"/>
      <c r="J177" s="69"/>
      <c r="K177" s="69"/>
      <c r="L177" s="69"/>
      <c r="M177" s="69"/>
      <c r="N177" s="69"/>
      <c r="O177" s="69"/>
      <c r="P177" s="69"/>
      <c r="Q177" s="67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25">
      <c r="D178" s="69"/>
      <c r="E178" s="69"/>
      <c r="F178" s="69"/>
      <c r="G178" s="69"/>
      <c r="H178" s="69"/>
      <c r="I178" s="69"/>
      <c r="J178" s="69"/>
      <c r="K178" s="69"/>
      <c r="L178" s="69"/>
      <c r="M178" s="69"/>
      <c r="N178" s="69"/>
      <c r="O178" s="69"/>
      <c r="P178" s="69"/>
      <c r="Q178" s="67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25">
      <c r="D179" s="69"/>
      <c r="E179" s="69"/>
      <c r="F179" s="69"/>
      <c r="G179" s="69"/>
      <c r="H179" s="69"/>
      <c r="I179" s="69"/>
      <c r="J179" s="69"/>
      <c r="K179" s="69"/>
      <c r="L179" s="69"/>
      <c r="M179" s="69"/>
      <c r="N179" s="69"/>
      <c r="O179" s="69"/>
      <c r="P179" s="69"/>
      <c r="Q179" s="67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25">
      <c r="D180" s="69"/>
      <c r="E180" s="69"/>
      <c r="F180" s="69"/>
      <c r="G180" s="69"/>
      <c r="H180" s="69"/>
      <c r="I180" s="69"/>
      <c r="J180" s="69"/>
      <c r="K180" s="69"/>
      <c r="L180" s="69"/>
      <c r="M180" s="69"/>
      <c r="N180" s="69"/>
      <c r="O180" s="69"/>
      <c r="P180" s="69"/>
      <c r="Q180" s="67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25">
      <c r="D181" s="69"/>
      <c r="E181" s="69"/>
      <c r="F181" s="69"/>
      <c r="G181" s="69"/>
      <c r="H181" s="69"/>
      <c r="I181" s="69"/>
      <c r="J181" s="69"/>
      <c r="K181" s="69"/>
      <c r="L181" s="69"/>
      <c r="M181" s="69"/>
      <c r="N181" s="69"/>
      <c r="O181" s="69"/>
      <c r="P181" s="69"/>
      <c r="Q181" s="67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25">
      <c r="D182" s="69"/>
      <c r="E182" s="69"/>
      <c r="F182" s="69"/>
      <c r="G182" s="69"/>
      <c r="H182" s="69"/>
      <c r="I182" s="69"/>
      <c r="J182" s="69"/>
      <c r="K182" s="69"/>
      <c r="L182" s="69"/>
      <c r="M182" s="69"/>
      <c r="N182" s="69"/>
      <c r="O182" s="69"/>
      <c r="P182" s="69"/>
      <c r="Q182" s="67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25">
      <c r="D183" s="69"/>
      <c r="E183" s="69"/>
      <c r="F183" s="69"/>
      <c r="G183" s="69"/>
      <c r="H183" s="69"/>
      <c r="I183" s="69"/>
      <c r="J183" s="69"/>
      <c r="K183" s="69"/>
      <c r="L183" s="69"/>
      <c r="M183" s="69"/>
      <c r="N183" s="69"/>
      <c r="O183" s="69"/>
      <c r="P183" s="69"/>
      <c r="Q183" s="67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25">
      <c r="D184" s="69"/>
      <c r="E184" s="69"/>
      <c r="F184" s="69"/>
      <c r="G184" s="69"/>
      <c r="H184" s="69"/>
      <c r="I184" s="69"/>
      <c r="J184" s="69"/>
      <c r="K184" s="69"/>
      <c r="L184" s="69"/>
      <c r="M184" s="69"/>
      <c r="N184" s="69"/>
      <c r="O184" s="69"/>
      <c r="P184" s="69"/>
      <c r="Q184" s="67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25">
      <c r="D185" s="69"/>
      <c r="E185" s="69"/>
      <c r="F185" s="69"/>
      <c r="G185" s="69"/>
      <c r="H185" s="69"/>
      <c r="I185" s="69"/>
      <c r="J185" s="69"/>
      <c r="K185" s="69"/>
      <c r="L185" s="69"/>
      <c r="M185" s="69"/>
      <c r="N185" s="69"/>
      <c r="O185" s="69"/>
      <c r="P185" s="69"/>
      <c r="Q185" s="67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25">
      <c r="D186" s="69"/>
      <c r="E186" s="69"/>
      <c r="F186" s="69"/>
      <c r="G186" s="69"/>
      <c r="H186" s="69"/>
      <c r="I186" s="69"/>
      <c r="J186" s="69"/>
      <c r="K186" s="69"/>
      <c r="L186" s="69"/>
      <c r="M186" s="69"/>
      <c r="N186" s="69"/>
      <c r="O186" s="69"/>
      <c r="P186" s="69"/>
      <c r="Q186" s="67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25">
      <c r="D187" s="69"/>
      <c r="E187" s="69"/>
      <c r="F187" s="69"/>
      <c r="G187" s="69"/>
      <c r="H187" s="69"/>
      <c r="I187" s="69"/>
      <c r="J187" s="69"/>
      <c r="K187" s="69"/>
      <c r="L187" s="69"/>
      <c r="M187" s="69"/>
      <c r="N187" s="69"/>
      <c r="O187" s="69"/>
      <c r="P187" s="69"/>
      <c r="Q187" s="67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25">
      <c r="D188" s="69"/>
      <c r="E188" s="69"/>
      <c r="F188" s="69"/>
      <c r="G188" s="69"/>
      <c r="H188" s="69"/>
      <c r="I188" s="69"/>
      <c r="J188" s="69"/>
      <c r="K188" s="69"/>
      <c r="L188" s="69"/>
      <c r="M188" s="69"/>
      <c r="N188" s="69"/>
      <c r="O188" s="69"/>
      <c r="P188" s="69"/>
      <c r="Q188" s="67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25">
      <c r="D189" s="69"/>
      <c r="E189" s="69"/>
      <c r="F189" s="69"/>
      <c r="G189" s="69"/>
      <c r="H189" s="69"/>
      <c r="I189" s="69"/>
      <c r="J189" s="69"/>
      <c r="K189" s="69"/>
      <c r="L189" s="69"/>
      <c r="M189" s="69"/>
      <c r="N189" s="69"/>
      <c r="O189" s="69"/>
      <c r="P189" s="69"/>
      <c r="Q189" s="67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25">
      <c r="D190" s="69"/>
      <c r="E190" s="69"/>
      <c r="F190" s="69"/>
      <c r="G190" s="69"/>
      <c r="H190" s="69"/>
      <c r="I190" s="69"/>
      <c r="J190" s="69"/>
      <c r="K190" s="69"/>
      <c r="L190" s="69"/>
      <c r="M190" s="69"/>
      <c r="N190" s="69"/>
      <c r="O190" s="69"/>
      <c r="P190" s="69"/>
      <c r="Q190" s="67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25">
      <c r="D191" s="69"/>
      <c r="E191" s="69"/>
      <c r="F191" s="69"/>
      <c r="G191" s="69"/>
      <c r="H191" s="69"/>
      <c r="I191" s="69"/>
      <c r="J191" s="69"/>
      <c r="K191" s="69"/>
      <c r="L191" s="69"/>
      <c r="M191" s="69"/>
      <c r="N191" s="69"/>
      <c r="O191" s="69"/>
      <c r="P191" s="69"/>
      <c r="Q191" s="67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25">
      <c r="D192" s="69"/>
      <c r="E192" s="69"/>
      <c r="F192" s="69"/>
      <c r="G192" s="69"/>
      <c r="H192" s="69"/>
      <c r="I192" s="69"/>
      <c r="J192" s="69"/>
      <c r="K192" s="69"/>
      <c r="L192" s="69"/>
      <c r="M192" s="69"/>
      <c r="N192" s="69"/>
      <c r="O192" s="69"/>
      <c r="P192" s="69"/>
      <c r="Q192" s="67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25">
      <c r="D193" s="69"/>
      <c r="E193" s="69"/>
      <c r="F193" s="69"/>
      <c r="G193" s="69"/>
      <c r="H193" s="69"/>
      <c r="I193" s="69"/>
      <c r="J193" s="69"/>
      <c r="K193" s="69"/>
      <c r="L193" s="69"/>
      <c r="M193" s="69"/>
      <c r="N193" s="69"/>
      <c r="O193" s="69"/>
      <c r="P193" s="69"/>
      <c r="Q193" s="67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25">
      <c r="D194" s="69"/>
      <c r="E194" s="69"/>
      <c r="F194" s="69"/>
      <c r="G194" s="69"/>
      <c r="H194" s="69"/>
      <c r="I194" s="69"/>
      <c r="J194" s="69"/>
      <c r="K194" s="69"/>
      <c r="L194" s="69"/>
      <c r="M194" s="69"/>
      <c r="N194" s="69"/>
      <c r="O194" s="69"/>
      <c r="P194" s="69"/>
      <c r="Q194" s="67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25">
      <c r="D195" s="69"/>
      <c r="E195" s="69"/>
      <c r="F195" s="69"/>
      <c r="G195" s="69"/>
      <c r="H195" s="69"/>
      <c r="I195" s="69"/>
      <c r="J195" s="69"/>
      <c r="K195" s="69"/>
      <c r="L195" s="69"/>
      <c r="M195" s="69"/>
      <c r="N195" s="69"/>
      <c r="O195" s="69"/>
      <c r="P195" s="69"/>
      <c r="Q195" s="67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25">
      <c r="D196" s="69"/>
      <c r="E196" s="69"/>
      <c r="F196" s="69"/>
      <c r="G196" s="69"/>
      <c r="H196" s="69"/>
      <c r="I196" s="69"/>
      <c r="J196" s="69"/>
      <c r="K196" s="69"/>
      <c r="L196" s="69"/>
      <c r="M196" s="69"/>
      <c r="N196" s="69"/>
      <c r="O196" s="69"/>
      <c r="P196" s="69"/>
      <c r="Q196" s="67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25">
      <c r="D197" s="69"/>
      <c r="E197" s="69"/>
      <c r="F197" s="69"/>
      <c r="G197" s="69"/>
      <c r="H197" s="69"/>
      <c r="I197" s="69"/>
      <c r="J197" s="69"/>
      <c r="K197" s="69"/>
      <c r="L197" s="69"/>
      <c r="M197" s="69"/>
      <c r="N197" s="69"/>
      <c r="O197" s="69"/>
      <c r="P197" s="69"/>
      <c r="Q197" s="67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25">
      <c r="D198" s="69"/>
      <c r="E198" s="69"/>
      <c r="F198" s="69"/>
      <c r="G198" s="69"/>
      <c r="H198" s="69"/>
      <c r="I198" s="69"/>
      <c r="J198" s="69"/>
      <c r="K198" s="69"/>
      <c r="L198" s="69"/>
      <c r="M198" s="69"/>
      <c r="N198" s="69"/>
      <c r="O198" s="69"/>
      <c r="P198" s="69"/>
      <c r="Q198" s="67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25">
      <c r="D199" s="69"/>
      <c r="E199" s="69"/>
      <c r="F199" s="69"/>
      <c r="G199" s="69"/>
      <c r="H199" s="69"/>
      <c r="I199" s="69"/>
      <c r="J199" s="69"/>
      <c r="K199" s="69"/>
      <c r="L199" s="69"/>
      <c r="M199" s="69"/>
      <c r="N199" s="69"/>
      <c r="O199" s="69"/>
      <c r="P199" s="69"/>
      <c r="Q199" s="67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25">
      <c r="D200" s="69"/>
      <c r="E200" s="69"/>
      <c r="F200" s="69"/>
      <c r="G200" s="69"/>
      <c r="H200" s="69"/>
      <c r="I200" s="69"/>
      <c r="J200" s="69"/>
      <c r="K200" s="69"/>
      <c r="L200" s="69"/>
      <c r="M200" s="69"/>
      <c r="N200" s="69"/>
      <c r="O200" s="69"/>
      <c r="P200" s="69"/>
      <c r="Q200" s="67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25">
      <c r="D201" s="69"/>
      <c r="E201" s="69"/>
      <c r="F201" s="69"/>
      <c r="G201" s="69"/>
      <c r="H201" s="69"/>
      <c r="I201" s="69"/>
      <c r="J201" s="69"/>
      <c r="K201" s="69"/>
      <c r="L201" s="69"/>
      <c r="M201" s="69"/>
      <c r="N201" s="69"/>
      <c r="O201" s="69"/>
      <c r="P201" s="69"/>
      <c r="Q201" s="67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25">
      <c r="D202" s="69"/>
      <c r="E202" s="69"/>
      <c r="F202" s="69"/>
      <c r="G202" s="69"/>
      <c r="H202" s="69"/>
      <c r="I202" s="69"/>
      <c r="J202" s="69"/>
      <c r="K202" s="69"/>
      <c r="L202" s="69"/>
      <c r="M202" s="69"/>
      <c r="N202" s="69"/>
      <c r="O202" s="69"/>
      <c r="P202" s="69"/>
      <c r="Q202" s="67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25">
      <c r="D203" s="69"/>
      <c r="E203" s="69"/>
      <c r="F203" s="69"/>
      <c r="G203" s="69"/>
      <c r="H203" s="69"/>
      <c r="I203" s="69"/>
      <c r="J203" s="69"/>
      <c r="K203" s="69"/>
      <c r="L203" s="69"/>
      <c r="M203" s="69"/>
      <c r="N203" s="69"/>
      <c r="O203" s="69"/>
      <c r="P203" s="69"/>
      <c r="Q203" s="67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25">
      <c r="D204" s="69"/>
      <c r="E204" s="69"/>
      <c r="F204" s="69"/>
      <c r="G204" s="69"/>
      <c r="H204" s="69"/>
      <c r="I204" s="69"/>
      <c r="J204" s="69"/>
      <c r="K204" s="69"/>
      <c r="L204" s="69"/>
      <c r="M204" s="69"/>
      <c r="N204" s="69"/>
      <c r="O204" s="69"/>
      <c r="P204" s="69"/>
      <c r="Q204" s="67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25">
      <c r="D205" s="69"/>
      <c r="E205" s="69"/>
      <c r="F205" s="69"/>
      <c r="G205" s="69"/>
      <c r="H205" s="69"/>
      <c r="I205" s="69"/>
      <c r="J205" s="69"/>
      <c r="K205" s="69"/>
      <c r="L205" s="69"/>
      <c r="M205" s="69"/>
      <c r="N205" s="69"/>
      <c r="O205" s="69"/>
      <c r="P205" s="69"/>
      <c r="Q205" s="67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25">
      <c r="D206" s="69"/>
      <c r="E206" s="69"/>
      <c r="F206" s="69"/>
      <c r="G206" s="69"/>
      <c r="H206" s="69"/>
      <c r="I206" s="69"/>
      <c r="J206" s="69"/>
      <c r="K206" s="69"/>
      <c r="L206" s="69"/>
      <c r="M206" s="69"/>
      <c r="N206" s="69"/>
      <c r="O206" s="69"/>
      <c r="P206" s="69"/>
      <c r="Q206" s="67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25">
      <c r="D207" s="69"/>
      <c r="E207" s="69"/>
      <c r="F207" s="69"/>
      <c r="G207" s="69"/>
      <c r="H207" s="69"/>
      <c r="I207" s="69"/>
      <c r="J207" s="69"/>
      <c r="K207" s="69"/>
      <c r="L207" s="69"/>
      <c r="M207" s="69"/>
      <c r="N207" s="69"/>
      <c r="O207" s="69"/>
      <c r="P207" s="69"/>
      <c r="Q207" s="67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25">
      <c r="D208" s="69"/>
      <c r="E208" s="69"/>
      <c r="F208" s="69"/>
      <c r="G208" s="69"/>
      <c r="H208" s="69"/>
      <c r="I208" s="69"/>
      <c r="J208" s="69"/>
      <c r="K208" s="69"/>
      <c r="L208" s="69"/>
      <c r="M208" s="69"/>
      <c r="N208" s="69"/>
      <c r="O208" s="69"/>
      <c r="P208" s="69"/>
      <c r="Q208" s="67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25">
      <c r="D209" s="69"/>
      <c r="E209" s="69"/>
      <c r="F209" s="69"/>
      <c r="G209" s="69"/>
      <c r="H209" s="69"/>
      <c r="I209" s="69"/>
      <c r="J209" s="69"/>
      <c r="K209" s="69"/>
      <c r="L209" s="69"/>
      <c r="M209" s="69"/>
      <c r="N209" s="69"/>
      <c r="O209" s="69"/>
      <c r="P209" s="69"/>
      <c r="Q209" s="67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25">
      <c r="D210" s="69"/>
      <c r="E210" s="69"/>
      <c r="F210" s="69"/>
      <c r="G210" s="69"/>
      <c r="H210" s="69"/>
      <c r="I210" s="69"/>
      <c r="J210" s="69"/>
      <c r="K210" s="69"/>
      <c r="L210" s="69"/>
      <c r="M210" s="69"/>
      <c r="N210" s="69"/>
      <c r="O210" s="69"/>
      <c r="P210" s="69"/>
      <c r="Q210" s="67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25">
      <c r="D211" s="69"/>
      <c r="E211" s="69"/>
      <c r="F211" s="69"/>
      <c r="G211" s="69"/>
      <c r="H211" s="69"/>
      <c r="I211" s="69"/>
      <c r="J211" s="69"/>
      <c r="K211" s="69"/>
      <c r="L211" s="69"/>
      <c r="M211" s="69"/>
      <c r="N211" s="69"/>
      <c r="O211" s="69"/>
      <c r="P211" s="69"/>
      <c r="Q211" s="67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25">
      <c r="D212" s="69"/>
      <c r="E212" s="69"/>
      <c r="F212" s="69"/>
      <c r="G212" s="69"/>
      <c r="H212" s="69"/>
      <c r="I212" s="69"/>
      <c r="J212" s="69"/>
      <c r="K212" s="69"/>
      <c r="L212" s="69"/>
      <c r="M212" s="69"/>
      <c r="N212" s="69"/>
      <c r="O212" s="69"/>
      <c r="P212" s="69"/>
      <c r="Q212" s="67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25">
      <c r="D213" s="69"/>
      <c r="E213" s="69"/>
      <c r="F213" s="69"/>
      <c r="G213" s="69"/>
      <c r="H213" s="69"/>
      <c r="I213" s="69"/>
      <c r="J213" s="69"/>
      <c r="K213" s="69"/>
      <c r="L213" s="69"/>
      <c r="M213" s="69"/>
      <c r="N213" s="69"/>
      <c r="O213" s="69"/>
      <c r="P213" s="69"/>
      <c r="Q213" s="67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25">
      <c r="D214" s="69"/>
      <c r="E214" s="69"/>
      <c r="F214" s="69"/>
      <c r="G214" s="69"/>
      <c r="H214" s="69"/>
      <c r="I214" s="69"/>
      <c r="J214" s="69"/>
      <c r="K214" s="69"/>
      <c r="L214" s="69"/>
      <c r="M214" s="69"/>
      <c r="N214" s="69"/>
      <c r="O214" s="69"/>
      <c r="P214" s="69"/>
      <c r="Q214" s="67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25">
      <c r="D215" s="69"/>
      <c r="E215" s="69"/>
      <c r="F215" s="69"/>
      <c r="G215" s="69"/>
      <c r="H215" s="69"/>
      <c r="I215" s="69"/>
      <c r="J215" s="69"/>
      <c r="K215" s="69"/>
      <c r="L215" s="69"/>
      <c r="M215" s="69"/>
      <c r="N215" s="69"/>
      <c r="O215" s="69"/>
      <c r="P215" s="69"/>
      <c r="Q215" s="67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25">
      <c r="D216" s="69"/>
      <c r="E216" s="69"/>
      <c r="F216" s="69"/>
      <c r="G216" s="69"/>
      <c r="H216" s="69"/>
      <c r="I216" s="69"/>
      <c r="J216" s="69"/>
      <c r="K216" s="69"/>
      <c r="L216" s="69"/>
      <c r="M216" s="69"/>
      <c r="N216" s="69"/>
      <c r="O216" s="69"/>
      <c r="P216" s="69"/>
      <c r="Q216" s="67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25">
      <c r="D217" s="69"/>
      <c r="E217" s="69"/>
      <c r="F217" s="69"/>
      <c r="G217" s="69"/>
      <c r="H217" s="69"/>
      <c r="I217" s="69"/>
      <c r="J217" s="69"/>
      <c r="K217" s="69"/>
      <c r="L217" s="69"/>
      <c r="M217" s="69"/>
      <c r="N217" s="69"/>
      <c r="O217" s="69"/>
      <c r="P217" s="69"/>
      <c r="Q217" s="67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25">
      <c r="D218" s="69"/>
      <c r="E218" s="69"/>
      <c r="F218" s="69"/>
      <c r="G218" s="69"/>
      <c r="H218" s="69"/>
      <c r="I218" s="69"/>
      <c r="J218" s="69"/>
      <c r="K218" s="69"/>
      <c r="L218" s="69"/>
      <c r="M218" s="69"/>
      <c r="N218" s="69"/>
      <c r="O218" s="69"/>
      <c r="P218" s="69"/>
      <c r="Q218" s="67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25">
      <c r="D219" s="69"/>
      <c r="E219" s="69"/>
      <c r="F219" s="69"/>
      <c r="G219" s="69"/>
      <c r="H219" s="69"/>
      <c r="I219" s="69"/>
      <c r="J219" s="69"/>
      <c r="K219" s="69"/>
      <c r="L219" s="69"/>
      <c r="M219" s="69"/>
      <c r="N219" s="69"/>
      <c r="O219" s="69"/>
      <c r="P219" s="69"/>
      <c r="Q219" s="67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25">
      <c r="D220" s="69"/>
      <c r="E220" s="69"/>
      <c r="F220" s="69"/>
      <c r="G220" s="69"/>
      <c r="H220" s="69"/>
      <c r="I220" s="69"/>
      <c r="J220" s="69"/>
      <c r="K220" s="69"/>
      <c r="L220" s="69"/>
      <c r="M220" s="69"/>
      <c r="N220" s="69"/>
      <c r="O220" s="69"/>
      <c r="P220" s="69"/>
      <c r="Q220" s="67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25">
      <c r="D221" s="69"/>
      <c r="E221" s="69"/>
      <c r="F221" s="69"/>
      <c r="G221" s="69"/>
      <c r="H221" s="69"/>
      <c r="I221" s="69"/>
      <c r="J221" s="69"/>
      <c r="K221" s="69"/>
      <c r="L221" s="69"/>
      <c r="M221" s="69"/>
      <c r="N221" s="69"/>
      <c r="O221" s="69"/>
      <c r="P221" s="69"/>
      <c r="Q221" s="67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25">
      <c r="D222" s="69"/>
      <c r="E222" s="69"/>
      <c r="F222" s="69"/>
      <c r="G222" s="69"/>
      <c r="H222" s="69"/>
      <c r="I222" s="69"/>
      <c r="J222" s="69"/>
      <c r="K222" s="69"/>
      <c r="L222" s="69"/>
      <c r="M222" s="69"/>
      <c r="N222" s="69"/>
      <c r="O222" s="69"/>
      <c r="P222" s="69"/>
      <c r="Q222" s="67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25">
      <c r="D223" s="69"/>
      <c r="E223" s="69"/>
      <c r="F223" s="69"/>
      <c r="G223" s="69"/>
      <c r="H223" s="69"/>
      <c r="I223" s="69"/>
      <c r="J223" s="69"/>
      <c r="K223" s="69"/>
      <c r="L223" s="69"/>
      <c r="M223" s="69"/>
      <c r="N223" s="69"/>
      <c r="O223" s="69"/>
      <c r="P223" s="69"/>
      <c r="Q223" s="67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25">
      <c r="D224" s="69"/>
      <c r="E224" s="69"/>
      <c r="F224" s="69"/>
      <c r="G224" s="69"/>
      <c r="H224" s="69"/>
      <c r="I224" s="69"/>
      <c r="J224" s="69"/>
      <c r="K224" s="69"/>
      <c r="L224" s="69"/>
      <c r="M224" s="69"/>
      <c r="N224" s="69"/>
      <c r="O224" s="69"/>
      <c r="P224" s="69"/>
      <c r="Q224" s="67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25">
      <c r="D225" s="69"/>
      <c r="E225" s="69"/>
      <c r="F225" s="69"/>
      <c r="G225" s="69"/>
      <c r="H225" s="69"/>
      <c r="I225" s="69"/>
      <c r="J225" s="69"/>
      <c r="K225" s="69"/>
      <c r="L225" s="69"/>
      <c r="M225" s="69"/>
      <c r="N225" s="69"/>
      <c r="O225" s="69"/>
      <c r="P225" s="69"/>
      <c r="Q225" s="67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25">
      <c r="D226" s="69"/>
      <c r="E226" s="69"/>
      <c r="F226" s="69"/>
      <c r="G226" s="69"/>
      <c r="H226" s="69"/>
      <c r="I226" s="69"/>
      <c r="J226" s="69"/>
      <c r="K226" s="69"/>
      <c r="L226" s="69"/>
      <c r="M226" s="69"/>
      <c r="N226" s="69"/>
      <c r="O226" s="69"/>
      <c r="P226" s="69"/>
      <c r="Q226" s="67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25">
      <c r="D227" s="69"/>
      <c r="E227" s="69"/>
      <c r="F227" s="69"/>
      <c r="G227" s="69"/>
      <c r="H227" s="69"/>
      <c r="I227" s="69"/>
      <c r="J227" s="69"/>
      <c r="K227" s="69"/>
      <c r="L227" s="69"/>
      <c r="M227" s="69"/>
      <c r="N227" s="69"/>
      <c r="O227" s="69"/>
      <c r="P227" s="69"/>
      <c r="Q227" s="67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25">
      <c r="D228" s="69"/>
      <c r="E228" s="69"/>
      <c r="F228" s="69"/>
      <c r="G228" s="69"/>
      <c r="H228" s="69"/>
      <c r="I228" s="69"/>
      <c r="J228" s="69"/>
      <c r="K228" s="69"/>
      <c r="L228" s="69"/>
      <c r="M228" s="69"/>
      <c r="N228" s="69"/>
      <c r="O228" s="69"/>
      <c r="P228" s="69"/>
      <c r="Q228" s="67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25">
      <c r="D229" s="69"/>
      <c r="E229" s="69"/>
      <c r="F229" s="69"/>
      <c r="G229" s="69"/>
      <c r="H229" s="69"/>
      <c r="I229" s="69"/>
      <c r="J229" s="69"/>
      <c r="K229" s="69"/>
      <c r="L229" s="69"/>
      <c r="M229" s="69"/>
      <c r="N229" s="69"/>
      <c r="O229" s="69"/>
      <c r="P229" s="69"/>
      <c r="Q229" s="67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25">
      <c r="D230" s="69"/>
      <c r="E230" s="69"/>
      <c r="F230" s="69"/>
      <c r="G230" s="69"/>
      <c r="H230" s="69"/>
      <c r="I230" s="69"/>
      <c r="J230" s="69"/>
      <c r="K230" s="69"/>
      <c r="L230" s="69"/>
      <c r="M230" s="69"/>
      <c r="N230" s="69"/>
      <c r="O230" s="69"/>
      <c r="P230" s="69"/>
      <c r="Q230" s="67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25">
      <c r="D231" s="69"/>
      <c r="E231" s="69"/>
      <c r="F231" s="69"/>
      <c r="G231" s="69"/>
      <c r="H231" s="69"/>
      <c r="I231" s="69"/>
      <c r="J231" s="69"/>
      <c r="K231" s="69"/>
      <c r="L231" s="69"/>
      <c r="M231" s="69"/>
      <c r="N231" s="69"/>
      <c r="O231" s="69"/>
      <c r="P231" s="69"/>
      <c r="Q231" s="67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25">
      <c r="D232" s="69"/>
      <c r="E232" s="69"/>
      <c r="F232" s="69"/>
      <c r="G232" s="69"/>
      <c r="H232" s="69"/>
      <c r="I232" s="69"/>
      <c r="J232" s="69"/>
      <c r="K232" s="69"/>
      <c r="L232" s="69"/>
      <c r="M232" s="69"/>
      <c r="N232" s="69"/>
      <c r="O232" s="69"/>
      <c r="P232" s="69"/>
      <c r="Q232" s="67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25">
      <c r="D233" s="69"/>
      <c r="E233" s="69"/>
      <c r="F233" s="69"/>
      <c r="G233" s="69"/>
      <c r="H233" s="69"/>
      <c r="I233" s="69"/>
      <c r="J233" s="69"/>
      <c r="K233" s="69"/>
      <c r="L233" s="69"/>
      <c r="M233" s="69"/>
      <c r="N233" s="69"/>
      <c r="O233" s="69"/>
      <c r="P233" s="69"/>
      <c r="Q233" s="67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25">
      <c r="D234" s="69"/>
      <c r="E234" s="69"/>
      <c r="F234" s="69"/>
      <c r="G234" s="69"/>
      <c r="H234" s="69"/>
      <c r="I234" s="69"/>
      <c r="J234" s="69"/>
      <c r="K234" s="69"/>
      <c r="L234" s="69"/>
      <c r="M234" s="69"/>
      <c r="N234" s="69"/>
      <c r="O234" s="69"/>
      <c r="P234" s="69"/>
      <c r="Q234" s="67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25">
      <c r="D235" s="69"/>
      <c r="E235" s="69"/>
      <c r="F235" s="69"/>
      <c r="G235" s="69"/>
      <c r="H235" s="69"/>
      <c r="I235" s="69"/>
      <c r="J235" s="69"/>
      <c r="K235" s="69"/>
      <c r="L235" s="69"/>
      <c r="M235" s="69"/>
      <c r="N235" s="69"/>
      <c r="O235" s="69"/>
      <c r="P235" s="69"/>
      <c r="Q235" s="67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25">
      <c r="D236" s="69"/>
      <c r="E236" s="69"/>
      <c r="F236" s="69"/>
      <c r="G236" s="69"/>
      <c r="H236" s="69"/>
      <c r="I236" s="69"/>
      <c r="J236" s="69"/>
      <c r="K236" s="69"/>
      <c r="L236" s="69"/>
      <c r="M236" s="69"/>
      <c r="N236" s="69"/>
      <c r="O236" s="69"/>
      <c r="P236" s="69"/>
      <c r="Q236" s="67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25">
      <c r="D237" s="69"/>
      <c r="E237" s="69"/>
      <c r="F237" s="69"/>
      <c r="G237" s="69"/>
      <c r="H237" s="69"/>
      <c r="I237" s="69"/>
      <c r="J237" s="69"/>
      <c r="K237" s="69"/>
      <c r="L237" s="69"/>
      <c r="M237" s="69"/>
      <c r="N237" s="69"/>
      <c r="O237" s="69"/>
      <c r="P237" s="69"/>
      <c r="Q237" s="67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25">
      <c r="D238" s="69"/>
      <c r="E238" s="69"/>
      <c r="F238" s="69"/>
      <c r="G238" s="69"/>
      <c r="H238" s="69"/>
      <c r="I238" s="69"/>
      <c r="J238" s="69"/>
      <c r="K238" s="69"/>
      <c r="L238" s="69"/>
      <c r="M238" s="69"/>
      <c r="N238" s="69"/>
      <c r="O238" s="69"/>
      <c r="P238" s="69"/>
      <c r="Q238" s="67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25">
      <c r="D239" s="69"/>
      <c r="E239" s="69"/>
      <c r="F239" s="69"/>
      <c r="G239" s="69"/>
      <c r="H239" s="69"/>
      <c r="I239" s="69"/>
      <c r="J239" s="69"/>
      <c r="K239" s="69"/>
      <c r="L239" s="69"/>
      <c r="M239" s="69"/>
      <c r="N239" s="69"/>
      <c r="O239" s="69"/>
      <c r="P239" s="69"/>
      <c r="Q239" s="67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25">
      <c r="D240" s="69"/>
      <c r="E240" s="69"/>
      <c r="F240" s="69"/>
      <c r="G240" s="69"/>
      <c r="H240" s="69"/>
      <c r="I240" s="69"/>
      <c r="J240" s="69"/>
      <c r="K240" s="69"/>
      <c r="L240" s="69"/>
      <c r="M240" s="69"/>
      <c r="N240" s="69"/>
      <c r="O240" s="69"/>
      <c r="P240" s="69"/>
      <c r="Q240" s="67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25">
      <c r="D241" s="69"/>
      <c r="E241" s="69"/>
      <c r="F241" s="69"/>
      <c r="G241" s="69"/>
      <c r="H241" s="69"/>
      <c r="I241" s="69"/>
      <c r="J241" s="69"/>
      <c r="K241" s="69"/>
      <c r="L241" s="69"/>
      <c r="M241" s="69"/>
      <c r="N241" s="69"/>
      <c r="O241" s="69"/>
      <c r="P241" s="69"/>
      <c r="Q241" s="67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25">
      <c r="D242" s="69"/>
      <c r="E242" s="69"/>
      <c r="F242" s="69"/>
      <c r="G242" s="69"/>
      <c r="H242" s="69"/>
      <c r="I242" s="69"/>
      <c r="J242" s="69"/>
      <c r="K242" s="69"/>
      <c r="L242" s="69"/>
      <c r="M242" s="69"/>
      <c r="N242" s="69"/>
      <c r="O242" s="69"/>
      <c r="P242" s="69"/>
      <c r="Q242" s="67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25">
      <c r="D243" s="69"/>
      <c r="E243" s="69"/>
      <c r="F243" s="69"/>
      <c r="G243" s="69"/>
      <c r="H243" s="69"/>
      <c r="I243" s="69"/>
      <c r="J243" s="69"/>
      <c r="K243" s="69"/>
      <c r="L243" s="69"/>
      <c r="M243" s="69"/>
      <c r="N243" s="69"/>
      <c r="O243" s="69"/>
      <c r="P243" s="69"/>
      <c r="Q243" s="67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25">
      <c r="D244" s="69"/>
      <c r="E244" s="69"/>
      <c r="F244" s="69"/>
      <c r="G244" s="69"/>
      <c r="H244" s="69"/>
      <c r="I244" s="69"/>
      <c r="J244" s="69"/>
      <c r="K244" s="69"/>
      <c r="L244" s="69"/>
      <c r="M244" s="69"/>
      <c r="N244" s="69"/>
      <c r="O244" s="69"/>
      <c r="P244" s="69"/>
      <c r="Q244" s="67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25">
      <c r="D245" s="69"/>
      <c r="E245" s="69"/>
      <c r="F245" s="69"/>
      <c r="G245" s="69"/>
      <c r="H245" s="69"/>
      <c r="I245" s="69"/>
      <c r="J245" s="69"/>
      <c r="K245" s="69"/>
      <c r="L245" s="69"/>
      <c r="M245" s="69"/>
      <c r="N245" s="69"/>
      <c r="O245" s="69"/>
      <c r="P245" s="69"/>
      <c r="Q245" s="67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25">
      <c r="D246" s="69"/>
      <c r="E246" s="69"/>
      <c r="F246" s="69"/>
      <c r="G246" s="69"/>
      <c r="H246" s="69"/>
      <c r="I246" s="69"/>
      <c r="J246" s="69"/>
      <c r="K246" s="69"/>
      <c r="L246" s="69"/>
      <c r="M246" s="69"/>
      <c r="N246" s="69"/>
      <c r="O246" s="69"/>
      <c r="P246" s="69"/>
      <c r="Q246" s="67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25">
      <c r="D247" s="69"/>
      <c r="E247" s="69"/>
      <c r="F247" s="69"/>
      <c r="G247" s="69"/>
      <c r="H247" s="69"/>
      <c r="I247" s="69"/>
      <c r="J247" s="69"/>
      <c r="K247" s="69"/>
      <c r="L247" s="69"/>
      <c r="M247" s="69"/>
      <c r="N247" s="69"/>
      <c r="O247" s="69"/>
      <c r="P247" s="69"/>
      <c r="Q247" s="67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25">
      <c r="D248" s="69"/>
      <c r="E248" s="69"/>
      <c r="F248" s="69"/>
      <c r="G248" s="69"/>
      <c r="H248" s="69"/>
      <c r="I248" s="69"/>
      <c r="J248" s="69"/>
      <c r="K248" s="69"/>
      <c r="L248" s="69"/>
      <c r="M248" s="69"/>
      <c r="N248" s="69"/>
      <c r="O248" s="69"/>
      <c r="P248" s="69"/>
      <c r="Q248" s="67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25">
      <c r="D249" s="69"/>
      <c r="E249" s="69"/>
      <c r="F249" s="69"/>
      <c r="G249" s="69"/>
      <c r="H249" s="69"/>
      <c r="I249" s="69"/>
      <c r="J249" s="69"/>
      <c r="K249" s="69"/>
      <c r="L249" s="69"/>
      <c r="M249" s="69"/>
      <c r="N249" s="69"/>
      <c r="O249" s="69"/>
      <c r="P249" s="69"/>
      <c r="Q249" s="67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25">
      <c r="D250" s="69"/>
      <c r="E250" s="69"/>
      <c r="F250" s="69"/>
      <c r="G250" s="69"/>
      <c r="H250" s="69"/>
      <c r="I250" s="69"/>
      <c r="J250" s="69"/>
      <c r="K250" s="69"/>
      <c r="L250" s="69"/>
      <c r="M250" s="69"/>
      <c r="N250" s="69"/>
      <c r="O250" s="69"/>
      <c r="P250" s="69"/>
      <c r="Q250" s="67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25">
      <c r="D251" s="69"/>
      <c r="E251" s="69"/>
      <c r="F251" s="69"/>
      <c r="G251" s="69"/>
      <c r="H251" s="69"/>
      <c r="I251" s="69"/>
      <c r="J251" s="69"/>
      <c r="K251" s="69"/>
      <c r="L251" s="69"/>
      <c r="M251" s="69"/>
      <c r="N251" s="69"/>
      <c r="O251" s="69"/>
      <c r="P251" s="69"/>
      <c r="Q251" s="67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25">
      <c r="D252" s="69"/>
      <c r="E252" s="69"/>
      <c r="F252" s="69"/>
      <c r="G252" s="69"/>
      <c r="H252" s="69"/>
      <c r="I252" s="69"/>
      <c r="J252" s="69"/>
      <c r="K252" s="69"/>
      <c r="L252" s="69"/>
      <c r="M252" s="69"/>
      <c r="N252" s="69"/>
      <c r="O252" s="69"/>
      <c r="P252" s="69"/>
      <c r="Q252" s="67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25">
      <c r="D253" s="69"/>
      <c r="E253" s="69"/>
      <c r="F253" s="69"/>
      <c r="G253" s="69"/>
      <c r="H253" s="69"/>
      <c r="I253" s="69"/>
      <c r="J253" s="69"/>
      <c r="K253" s="69"/>
      <c r="L253" s="69"/>
      <c r="M253" s="69"/>
      <c r="N253" s="69"/>
      <c r="O253" s="69"/>
      <c r="P253" s="69"/>
      <c r="Q253" s="67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25">
      <c r="D254" s="69"/>
      <c r="E254" s="69"/>
      <c r="F254" s="69"/>
      <c r="G254" s="69"/>
      <c r="H254" s="69"/>
      <c r="I254" s="69"/>
      <c r="J254" s="69"/>
      <c r="K254" s="69"/>
      <c r="L254" s="69"/>
      <c r="M254" s="69"/>
      <c r="N254" s="69"/>
      <c r="O254" s="69"/>
      <c r="P254" s="69"/>
      <c r="Q254" s="67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25">
      <c r="D255" s="69"/>
      <c r="E255" s="69"/>
      <c r="F255" s="69"/>
      <c r="G255" s="69"/>
      <c r="H255" s="69"/>
      <c r="I255" s="69"/>
      <c r="J255" s="69"/>
      <c r="K255" s="69"/>
      <c r="L255" s="69"/>
      <c r="M255" s="69"/>
      <c r="N255" s="69"/>
      <c r="O255" s="69"/>
      <c r="P255" s="69"/>
      <c r="Q255" s="67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25">
      <c r="D256" s="69"/>
      <c r="E256" s="69"/>
      <c r="F256" s="69"/>
      <c r="G256" s="69"/>
      <c r="H256" s="69"/>
      <c r="I256" s="69"/>
      <c r="J256" s="69"/>
      <c r="K256" s="69"/>
      <c r="L256" s="69"/>
      <c r="M256" s="69"/>
      <c r="N256" s="69"/>
      <c r="O256" s="69"/>
      <c r="P256" s="69"/>
      <c r="Q256" s="67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25">
      <c r="D257" s="69"/>
      <c r="E257" s="69"/>
      <c r="F257" s="69"/>
      <c r="G257" s="69"/>
      <c r="H257" s="69"/>
      <c r="I257" s="69"/>
      <c r="J257" s="69"/>
      <c r="K257" s="69"/>
      <c r="L257" s="69"/>
      <c r="M257" s="69"/>
      <c r="N257" s="69"/>
      <c r="O257" s="69"/>
      <c r="P257" s="69"/>
      <c r="Q257" s="67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25">
      <c r="D258" s="69"/>
      <c r="E258" s="69"/>
      <c r="F258" s="69"/>
      <c r="G258" s="69"/>
      <c r="H258" s="69"/>
      <c r="I258" s="69"/>
      <c r="J258" s="69"/>
      <c r="K258" s="69"/>
      <c r="L258" s="69"/>
      <c r="M258" s="69"/>
      <c r="N258" s="69"/>
      <c r="O258" s="69"/>
      <c r="P258" s="69"/>
      <c r="Q258" s="67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25">
      <c r="D259" s="69"/>
      <c r="E259" s="69"/>
      <c r="F259" s="69"/>
      <c r="G259" s="69"/>
      <c r="H259" s="69"/>
      <c r="I259" s="69"/>
      <c r="J259" s="69"/>
      <c r="K259" s="69"/>
      <c r="L259" s="69"/>
      <c r="M259" s="69"/>
      <c r="N259" s="69"/>
      <c r="O259" s="69"/>
      <c r="P259" s="69"/>
      <c r="Q259" s="67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25">
      <c r="D260" s="69"/>
      <c r="E260" s="69"/>
      <c r="F260" s="69"/>
      <c r="G260" s="69"/>
      <c r="H260" s="69"/>
      <c r="I260" s="69"/>
      <c r="J260" s="69"/>
      <c r="K260" s="69"/>
      <c r="L260" s="69"/>
      <c r="M260" s="69"/>
      <c r="N260" s="69"/>
      <c r="O260" s="69"/>
      <c r="P260" s="69"/>
      <c r="Q260" s="67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25">
      <c r="D261" s="69"/>
      <c r="E261" s="69"/>
      <c r="F261" s="69"/>
      <c r="G261" s="69"/>
      <c r="H261" s="69"/>
      <c r="I261" s="69"/>
      <c r="J261" s="69"/>
      <c r="K261" s="69"/>
      <c r="L261" s="69"/>
      <c r="M261" s="69"/>
      <c r="N261" s="69"/>
      <c r="O261" s="69"/>
      <c r="P261" s="69"/>
      <c r="Q261" s="67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25">
      <c r="D262" s="69"/>
      <c r="E262" s="69"/>
      <c r="F262" s="69"/>
      <c r="G262" s="69"/>
      <c r="H262" s="69"/>
      <c r="I262" s="69"/>
      <c r="J262" s="69"/>
      <c r="K262" s="69"/>
      <c r="L262" s="69"/>
      <c r="M262" s="69"/>
      <c r="N262" s="69"/>
      <c r="O262" s="69"/>
      <c r="P262" s="69"/>
      <c r="Q262" s="67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25">
      <c r="D263" s="69"/>
      <c r="E263" s="69"/>
      <c r="F263" s="69"/>
      <c r="G263" s="69"/>
      <c r="H263" s="69"/>
      <c r="I263" s="69"/>
      <c r="J263" s="69"/>
      <c r="K263" s="69"/>
      <c r="L263" s="69"/>
      <c r="M263" s="69"/>
      <c r="N263" s="69"/>
      <c r="O263" s="69"/>
      <c r="P263" s="69"/>
      <c r="Q263" s="67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25">
      <c r="D264" s="69"/>
      <c r="E264" s="69"/>
      <c r="F264" s="69"/>
      <c r="G264" s="69"/>
      <c r="H264" s="69"/>
      <c r="I264" s="69"/>
      <c r="J264" s="69"/>
      <c r="K264" s="69"/>
      <c r="L264" s="69"/>
      <c r="M264" s="69"/>
      <c r="N264" s="69"/>
      <c r="O264" s="69"/>
      <c r="P264" s="69"/>
      <c r="Q264" s="67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25">
      <c r="D265" s="69"/>
      <c r="E265" s="69"/>
      <c r="F265" s="69"/>
      <c r="G265" s="69"/>
      <c r="H265" s="69"/>
      <c r="I265" s="69"/>
      <c r="J265" s="69"/>
      <c r="K265" s="69"/>
      <c r="L265" s="69"/>
      <c r="M265" s="69"/>
      <c r="N265" s="69"/>
      <c r="O265" s="69"/>
      <c r="P265" s="69"/>
      <c r="Q265" s="67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25">
      <c r="D266" s="69"/>
      <c r="E266" s="69"/>
      <c r="F266" s="69"/>
      <c r="G266" s="69"/>
      <c r="H266" s="69"/>
      <c r="I266" s="69"/>
      <c r="J266" s="69"/>
      <c r="K266" s="69"/>
      <c r="L266" s="69"/>
      <c r="M266" s="69"/>
      <c r="N266" s="69"/>
      <c r="O266" s="69"/>
      <c r="P266" s="69"/>
      <c r="Q266" s="67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25">
      <c r="D267" s="69"/>
      <c r="E267" s="69"/>
      <c r="F267" s="69"/>
      <c r="G267" s="69"/>
      <c r="H267" s="69"/>
      <c r="I267" s="69"/>
      <c r="J267" s="69"/>
      <c r="K267" s="69"/>
      <c r="L267" s="69"/>
      <c r="M267" s="69"/>
      <c r="N267" s="69"/>
      <c r="O267" s="69"/>
      <c r="P267" s="69"/>
      <c r="Q267" s="67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25">
      <c r="D268" s="69"/>
      <c r="E268" s="69"/>
      <c r="F268" s="69"/>
      <c r="G268" s="69"/>
      <c r="H268" s="69"/>
      <c r="I268" s="69"/>
      <c r="J268" s="69"/>
      <c r="K268" s="69"/>
      <c r="L268" s="69"/>
      <c r="M268" s="69"/>
      <c r="N268" s="69"/>
      <c r="O268" s="69"/>
      <c r="P268" s="69"/>
      <c r="Q268" s="67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25">
      <c r="D269" s="69"/>
      <c r="E269" s="69"/>
      <c r="F269" s="69"/>
      <c r="G269" s="69"/>
      <c r="H269" s="69"/>
      <c r="I269" s="69"/>
      <c r="J269" s="69"/>
      <c r="K269" s="69"/>
      <c r="L269" s="69"/>
      <c r="M269" s="69"/>
      <c r="N269" s="69"/>
      <c r="O269" s="69"/>
      <c r="P269" s="69"/>
      <c r="Q269" s="67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25">
      <c r="D270" s="69"/>
      <c r="E270" s="69"/>
      <c r="F270" s="69"/>
      <c r="G270" s="69"/>
      <c r="H270" s="69"/>
      <c r="I270" s="69"/>
      <c r="J270" s="69"/>
      <c r="K270" s="69"/>
      <c r="L270" s="69"/>
      <c r="M270" s="69"/>
      <c r="N270" s="69"/>
      <c r="O270" s="69"/>
      <c r="P270" s="69"/>
      <c r="Q270" s="67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25">
      <c r="D271" s="69"/>
      <c r="E271" s="69"/>
      <c r="F271" s="69"/>
      <c r="G271" s="69"/>
      <c r="H271" s="69"/>
      <c r="I271" s="69"/>
      <c r="J271" s="69"/>
      <c r="K271" s="69"/>
      <c r="L271" s="69"/>
      <c r="M271" s="69"/>
      <c r="N271" s="69"/>
      <c r="O271" s="69"/>
      <c r="P271" s="69"/>
      <c r="Q271" s="67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25">
      <c r="D272" s="69"/>
      <c r="E272" s="69"/>
      <c r="F272" s="69"/>
      <c r="G272" s="69"/>
      <c r="H272" s="69"/>
      <c r="I272" s="69"/>
      <c r="J272" s="69"/>
      <c r="K272" s="69"/>
      <c r="L272" s="69"/>
      <c r="M272" s="69"/>
      <c r="N272" s="69"/>
      <c r="O272" s="69"/>
      <c r="P272" s="69"/>
      <c r="Q272" s="67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25">
      <c r="D273" s="69"/>
      <c r="E273" s="69"/>
      <c r="F273" s="69"/>
      <c r="G273" s="69"/>
      <c r="H273" s="69"/>
      <c r="I273" s="69"/>
      <c r="J273" s="69"/>
      <c r="K273" s="69"/>
      <c r="L273" s="69"/>
      <c r="M273" s="69"/>
      <c r="N273" s="69"/>
      <c r="O273" s="69"/>
      <c r="P273" s="69"/>
      <c r="Q273" s="67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25">
      <c r="D274" s="69"/>
      <c r="E274" s="69"/>
      <c r="F274" s="69"/>
      <c r="G274" s="69"/>
      <c r="H274" s="69"/>
      <c r="I274" s="69"/>
      <c r="J274" s="69"/>
      <c r="K274" s="69"/>
      <c r="L274" s="69"/>
      <c r="M274" s="69"/>
      <c r="N274" s="69"/>
      <c r="O274" s="69"/>
      <c r="P274" s="69"/>
      <c r="Q274" s="67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25">
      <c r="D275" s="69"/>
      <c r="E275" s="69"/>
      <c r="F275" s="69"/>
      <c r="G275" s="69"/>
      <c r="H275" s="69"/>
      <c r="I275" s="69"/>
      <c r="J275" s="69"/>
      <c r="K275" s="69"/>
      <c r="L275" s="69"/>
      <c r="M275" s="69"/>
      <c r="N275" s="69"/>
      <c r="O275" s="69"/>
      <c r="P275" s="69"/>
      <c r="Q275" s="67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25">
      <c r="D276" s="69"/>
      <c r="E276" s="69"/>
      <c r="F276" s="69"/>
      <c r="G276" s="69"/>
      <c r="H276" s="69"/>
      <c r="I276" s="69"/>
      <c r="J276" s="69"/>
      <c r="K276" s="69"/>
      <c r="L276" s="69"/>
      <c r="M276" s="69"/>
      <c r="N276" s="69"/>
      <c r="O276" s="69"/>
      <c r="P276" s="69"/>
      <c r="Q276" s="67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25">
      <c r="D277" s="69"/>
      <c r="E277" s="69"/>
      <c r="F277" s="69"/>
      <c r="G277" s="69"/>
      <c r="H277" s="69"/>
      <c r="I277" s="69"/>
      <c r="J277" s="69"/>
      <c r="K277" s="69"/>
      <c r="L277" s="69"/>
      <c r="M277" s="69"/>
      <c r="N277" s="69"/>
      <c r="O277" s="69"/>
      <c r="P277" s="69"/>
      <c r="Q277" s="67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25">
      <c r="D278" s="69"/>
      <c r="E278" s="69"/>
      <c r="F278" s="69"/>
      <c r="G278" s="69"/>
      <c r="H278" s="69"/>
      <c r="I278" s="69"/>
      <c r="J278" s="69"/>
      <c r="K278" s="69"/>
      <c r="L278" s="69"/>
      <c r="M278" s="69"/>
      <c r="N278" s="69"/>
      <c r="O278" s="69"/>
      <c r="P278" s="69"/>
      <c r="Q278" s="67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25">
      <c r="D279" s="69"/>
      <c r="E279" s="69"/>
      <c r="F279" s="69"/>
      <c r="G279" s="69"/>
      <c r="H279" s="69"/>
      <c r="I279" s="69"/>
      <c r="J279" s="69"/>
      <c r="K279" s="69"/>
      <c r="L279" s="69"/>
      <c r="M279" s="69"/>
      <c r="N279" s="69"/>
      <c r="O279" s="69"/>
      <c r="P279" s="69"/>
      <c r="Q279" s="67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25">
      <c r="D280" s="69"/>
      <c r="E280" s="69"/>
      <c r="F280" s="69"/>
      <c r="G280" s="69"/>
      <c r="H280" s="69"/>
      <c r="I280" s="69"/>
      <c r="J280" s="69"/>
      <c r="K280" s="69"/>
      <c r="L280" s="69"/>
      <c r="M280" s="69"/>
      <c r="N280" s="69"/>
      <c r="O280" s="69"/>
      <c r="P280" s="69"/>
      <c r="Q280" s="67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25">
      <c r="D281" s="69"/>
      <c r="E281" s="69"/>
      <c r="F281" s="69"/>
      <c r="G281" s="69"/>
      <c r="H281" s="69"/>
      <c r="I281" s="69"/>
      <c r="J281" s="69"/>
      <c r="K281" s="69"/>
      <c r="L281" s="69"/>
      <c r="M281" s="69"/>
      <c r="N281" s="69"/>
      <c r="O281" s="69"/>
      <c r="P281" s="69"/>
      <c r="Q281" s="67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25">
      <c r="D282" s="69"/>
      <c r="E282" s="69"/>
      <c r="F282" s="69"/>
      <c r="G282" s="69"/>
      <c r="H282" s="69"/>
      <c r="I282" s="69"/>
      <c r="J282" s="69"/>
      <c r="K282" s="69"/>
      <c r="L282" s="69"/>
      <c r="M282" s="69"/>
      <c r="N282" s="69"/>
      <c r="O282" s="69"/>
      <c r="P282" s="69"/>
      <c r="Q282" s="67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25">
      <c r="D283" s="69"/>
      <c r="E283" s="69"/>
      <c r="F283" s="69"/>
      <c r="G283" s="69"/>
      <c r="H283" s="69"/>
      <c r="I283" s="69"/>
      <c r="J283" s="69"/>
      <c r="K283" s="69"/>
      <c r="L283" s="69"/>
      <c r="M283" s="69"/>
      <c r="N283" s="69"/>
      <c r="O283" s="69"/>
      <c r="P283" s="69"/>
      <c r="Q283" s="67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25">
      <c r="D284" s="69"/>
      <c r="E284" s="69"/>
      <c r="F284" s="69"/>
      <c r="G284" s="69"/>
      <c r="H284" s="69"/>
      <c r="I284" s="69"/>
      <c r="J284" s="69"/>
      <c r="K284" s="69"/>
      <c r="L284" s="69"/>
      <c r="M284" s="69"/>
      <c r="N284" s="69"/>
      <c r="O284" s="69"/>
      <c r="P284" s="69"/>
      <c r="Q284" s="67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25">
      <c r="D285" s="69"/>
      <c r="E285" s="69"/>
      <c r="F285" s="69"/>
      <c r="G285" s="69"/>
      <c r="H285" s="69"/>
      <c r="I285" s="69"/>
      <c r="J285" s="69"/>
      <c r="K285" s="69"/>
      <c r="L285" s="69"/>
      <c r="M285" s="69"/>
      <c r="N285" s="69"/>
      <c r="O285" s="69"/>
      <c r="P285" s="69"/>
      <c r="Q285" s="67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25">
      <c r="D286" s="69"/>
      <c r="E286" s="69"/>
      <c r="F286" s="69"/>
      <c r="G286" s="69"/>
      <c r="H286" s="69"/>
      <c r="I286" s="69"/>
      <c r="J286" s="69"/>
      <c r="K286" s="69"/>
      <c r="L286" s="69"/>
      <c r="M286" s="69"/>
      <c r="N286" s="69"/>
      <c r="O286" s="69"/>
      <c r="P286" s="69"/>
      <c r="Q286" s="67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25">
      <c r="D287" s="69"/>
      <c r="E287" s="69"/>
      <c r="F287" s="69"/>
      <c r="G287" s="69"/>
      <c r="H287" s="69"/>
      <c r="I287" s="69"/>
      <c r="J287" s="69"/>
      <c r="K287" s="69"/>
      <c r="L287" s="69"/>
      <c r="M287" s="69"/>
      <c r="N287" s="69"/>
      <c r="O287" s="69"/>
      <c r="P287" s="69"/>
      <c r="Q287" s="67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25">
      <c r="D288" s="69"/>
      <c r="E288" s="69"/>
      <c r="F288" s="69"/>
      <c r="G288" s="69"/>
      <c r="H288" s="69"/>
      <c r="I288" s="69"/>
      <c r="J288" s="69"/>
      <c r="K288" s="69"/>
      <c r="L288" s="69"/>
      <c r="M288" s="69"/>
      <c r="N288" s="69"/>
      <c r="O288" s="69"/>
      <c r="P288" s="69"/>
      <c r="Q288" s="67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25">
      <c r="D289" s="69"/>
      <c r="E289" s="69"/>
      <c r="F289" s="69"/>
      <c r="G289" s="69"/>
      <c r="H289" s="69"/>
      <c r="I289" s="69"/>
      <c r="J289" s="69"/>
      <c r="K289" s="69"/>
      <c r="L289" s="69"/>
      <c r="M289" s="69"/>
      <c r="N289" s="69"/>
      <c r="O289" s="69"/>
      <c r="P289" s="69"/>
      <c r="Q289" s="67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25">
      <c r="D290" s="69"/>
      <c r="E290" s="69"/>
      <c r="F290" s="69"/>
      <c r="G290" s="69"/>
      <c r="H290" s="69"/>
      <c r="I290" s="69"/>
      <c r="J290" s="69"/>
      <c r="K290" s="69"/>
      <c r="L290" s="69"/>
      <c r="M290" s="69"/>
      <c r="N290" s="69"/>
      <c r="O290" s="69"/>
      <c r="P290" s="69"/>
      <c r="Q290" s="67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25">
      <c r="D291" s="69"/>
      <c r="E291" s="69"/>
      <c r="F291" s="69"/>
      <c r="G291" s="69"/>
      <c r="H291" s="69"/>
      <c r="I291" s="69"/>
      <c r="J291" s="69"/>
      <c r="K291" s="69"/>
      <c r="L291" s="69"/>
      <c r="M291" s="69"/>
      <c r="N291" s="69"/>
      <c r="O291" s="69"/>
      <c r="P291" s="69"/>
      <c r="Q291" s="67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25">
      <c r="D292" s="69"/>
      <c r="E292" s="69"/>
      <c r="F292" s="69"/>
      <c r="G292" s="69"/>
      <c r="H292" s="69"/>
      <c r="I292" s="69"/>
      <c r="J292" s="69"/>
      <c r="K292" s="69"/>
      <c r="L292" s="69"/>
      <c r="M292" s="69"/>
      <c r="N292" s="69"/>
      <c r="O292" s="69"/>
      <c r="P292" s="69"/>
      <c r="Q292" s="67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25">
      <c r="D293" s="69"/>
      <c r="E293" s="69"/>
      <c r="F293" s="69"/>
      <c r="G293" s="69"/>
      <c r="H293" s="69"/>
      <c r="I293" s="69"/>
      <c r="J293" s="69"/>
      <c r="K293" s="69"/>
      <c r="L293" s="69"/>
      <c r="M293" s="69"/>
      <c r="N293" s="69"/>
      <c r="O293" s="69"/>
      <c r="P293" s="69"/>
      <c r="Q293" s="67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25">
      <c r="D294" s="69"/>
      <c r="E294" s="69"/>
      <c r="F294" s="69"/>
      <c r="G294" s="69"/>
      <c r="H294" s="69"/>
      <c r="I294" s="69"/>
      <c r="J294" s="69"/>
      <c r="K294" s="69"/>
      <c r="L294" s="69"/>
      <c r="M294" s="69"/>
      <c r="N294" s="69"/>
      <c r="O294" s="69"/>
      <c r="P294" s="69"/>
      <c r="Q294" s="67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25">
      <c r="D295" s="69"/>
      <c r="E295" s="69"/>
      <c r="F295" s="69"/>
      <c r="G295" s="69"/>
      <c r="H295" s="69"/>
      <c r="I295" s="69"/>
      <c r="J295" s="69"/>
      <c r="K295" s="69"/>
      <c r="L295" s="69"/>
      <c r="M295" s="69"/>
      <c r="N295" s="69"/>
      <c r="O295" s="69"/>
      <c r="P295" s="69"/>
      <c r="Q295" s="67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25">
      <c r="D296" s="69"/>
      <c r="E296" s="69"/>
      <c r="F296" s="69"/>
      <c r="G296" s="69"/>
      <c r="H296" s="69"/>
      <c r="I296" s="69"/>
      <c r="J296" s="69"/>
      <c r="K296" s="69"/>
      <c r="L296" s="69"/>
      <c r="M296" s="69"/>
      <c r="N296" s="69"/>
      <c r="O296" s="69"/>
      <c r="P296" s="69"/>
      <c r="Q296" s="67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25">
      <c r="D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25">
      <c r="D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25">
      <c r="D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25">
      <c r="D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25">
      <c r="D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25">
      <c r="D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25">
      <c r="D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25">
      <c r="D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25">
      <c r="D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25">
      <c r="D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25">
      <c r="D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25">
      <c r="D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EmrJpVrdwJGuO+BAG+BAGNX4PL54EoigLOsGpDGc/2UZBMIcMUlqOvMXMFbdpLzubQT0WlU35v8qN3m+BKoQbQ==" saltValue="nMqoPb3uQoIRMjtVzzcj3Q==" spinCount="100000" sheet="1" objects="1" scenarios="1"/>
  <mergeCells count="34">
    <mergeCell ref="A1:C1"/>
    <mergeCell ref="Q1:Y1"/>
    <mergeCell ref="A2:C3"/>
    <mergeCell ref="R5:R7"/>
    <mergeCell ref="S5:S7"/>
    <mergeCell ref="T5:T7"/>
    <mergeCell ref="U5:U7"/>
    <mergeCell ref="A4:C5"/>
    <mergeCell ref="V6:Y6"/>
    <mergeCell ref="E7:H7"/>
    <mergeCell ref="I7:P7"/>
    <mergeCell ref="A6:C7"/>
    <mergeCell ref="A52:C53"/>
    <mergeCell ref="A30:C31"/>
    <mergeCell ref="A32:C33"/>
    <mergeCell ref="A34:C35"/>
    <mergeCell ref="A36:C37"/>
    <mergeCell ref="A38:C39"/>
    <mergeCell ref="A18:C19"/>
    <mergeCell ref="A8:C9"/>
    <mergeCell ref="E3:P5"/>
    <mergeCell ref="A42:C42"/>
    <mergeCell ref="A50:C51"/>
    <mergeCell ref="A12:C13"/>
    <mergeCell ref="A14:C15"/>
    <mergeCell ref="A16:C17"/>
    <mergeCell ref="A24:C25"/>
    <mergeCell ref="A26:C27"/>
    <mergeCell ref="A28:C29"/>
    <mergeCell ref="A22:C23"/>
    <mergeCell ref="A10:C11"/>
    <mergeCell ref="E9:H9"/>
    <mergeCell ref="I9:P9"/>
    <mergeCell ref="A20:C21"/>
  </mergeCells>
  <hyperlinks>
    <hyperlink ref="A4:C5" location="Landing!A1" display="Home" xr:uid="{9E6705C5-D624-4F71-ADED-4E275D9086C2}"/>
    <hyperlink ref="A12:C13" location="ShellEI!A1" display=" - Event IT" xr:uid="{3EC58AA3-53E5-4192-9513-EBE4DEFC1663}"/>
    <hyperlink ref="A34:C35" location="ShellCD!A1" display="Your contact details" xr:uid="{061241D4-1FDF-4C9E-B6BD-8C2196288205}"/>
    <hyperlink ref="A36:C37" location="ShellOS!A1" display="Order summary" xr:uid="{B43E20C2-06CE-4084-B595-C8C62FCCFDDD}"/>
    <hyperlink ref="A16:C17" location="ShellSA!A1" display="- Safety" xr:uid="{F996668C-F3E1-402A-8CE7-6A6A9DFF5B5C}"/>
    <hyperlink ref="A26:C27" location="'ShellCA (2)'!A1" display="- Catering - Lunch/Dinner" xr:uid="{13BE2CB9-55B5-41F9-B955-EA9CBBD26E09}"/>
    <hyperlink ref="A28:C29" location="'ShellCA (3)'!A1" display="- Catering - Alcohol" xr:uid="{9C69943A-8384-4F77-BC16-8AB2F40E9FAA}"/>
    <hyperlink ref="A30:C31" location="'ShellCA (4)'!A1" display="- Catering - Hygiene" xr:uid="{3EA7A7FA-D7D7-4E4E-AF72-B861FE6F06D8}"/>
    <hyperlink ref="A24:C25" location="ShellCA!A1" display="- Catering - Breakfast" xr:uid="{C3C4F09D-2367-4723-84C0-EDC5B4741FF0}"/>
    <hyperlink ref="A38:C39" location="ShellTC!A1" display="Terms and Conditions" xr:uid="{4A484181-E33F-4025-827B-E3D93414ADD8}"/>
    <hyperlink ref="A8:C9" location="ShellFS!A1" display="Full Service" xr:uid="{EB61D548-2814-4BDA-87F1-58C0D59B75A9}"/>
    <hyperlink ref="A6:C7" location="ShellIO!A1" display="Important information" xr:uid="{D68931C1-F19D-4BAC-9F80-68BCA8136C5F}"/>
    <hyperlink ref="A50" r:id="rId1" display="eventorders.nec@necgroup.co.uk" xr:uid="{795672DF-5548-4C9C-80A7-4A29D24C8BD3}"/>
    <hyperlink ref="A50:C51" r:id="rId2" display="Click here to speak to our team!" xr:uid="{4B666069-9635-48F1-8ADB-6D187EB6324B}"/>
    <hyperlink ref="A14:C15" location="ShellUT!A1" display="Utilities - plumbing &amp; compressed air" xr:uid="{5F43F337-0840-48C9-81F7-FC14AE8964B3}"/>
    <hyperlink ref="A10:C11" location="'ShellFS (2)'!A1" display="Stand Fitting" xr:uid="{914FA8A2-DF29-4EF3-BE24-9E9082B116A4}"/>
    <hyperlink ref="A32:C33" location="ShellGR!A1" display="- Graphics &amp; Rigging" xr:uid="{515384B8-C311-49F9-9FFD-21132D68EA9F}"/>
    <hyperlink ref="A18:C19" location="ShellFC!A1" display="Floor Covering" xr:uid="{387F16F3-F9C3-44ED-80E0-BD57C57039DA}"/>
    <hyperlink ref="A22:C23" location="ShellPP!A1" display="FIT Suggested Party Packages" xr:uid="{C732E73B-9460-425B-91E2-45356928264D}"/>
    <hyperlink ref="A20:C21" location="ShellCL!A1" display="Cleaning" xr:uid="{0A806591-F744-4E1A-A991-A6E979762437}"/>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50CA17B5-7F65-4A83-8948-479E56B716B9}">
          <x14:formula1>
            <xm:f>Admin!$F$4:$F$34</xm:f>
          </x14:formula1>
          <xm:sqref>E9:H9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9F48-A017-4115-9826-5FB70580793E}">
  <sheetPr>
    <tabColor rgb="FF1E384E"/>
    <pageSetUpPr autoPageBreaks="0" fitToPage="1"/>
  </sheetPr>
  <dimension ref="A1:AN59"/>
  <sheetViews>
    <sheetView showGridLines="0" showRowColHeaders="0" workbookViewId="0">
      <selection activeCell="A22" sqref="A22:C23"/>
    </sheetView>
  </sheetViews>
  <sheetFormatPr defaultColWidth="8.85546875" defaultRowHeight="18" x14ac:dyDescent="0.25"/>
  <cols>
    <col min="1" max="3" width="10.5703125" style="80" customWidth="1"/>
    <col min="4" max="4" width="4.5703125" style="1" customWidth="1"/>
    <col min="5" max="10" width="9.5703125" style="1" customWidth="1"/>
    <col min="11" max="11" width="5.5703125" style="1" customWidth="1"/>
    <col min="12" max="12" width="9.5703125" style="1" hidden="1" customWidth="1"/>
    <col min="13" max="13" width="11.42578125" style="1" customWidth="1"/>
    <col min="14" max="16" width="9.5703125" style="1" hidden="1" customWidth="1"/>
    <col min="17" max="17" width="11.42578125" style="1" customWidth="1"/>
    <col min="18" max="19" width="9.5703125" style="1" hidden="1" customWidth="1"/>
    <col min="20" max="20" width="10.5703125" style="1" customWidth="1"/>
    <col min="21" max="21" width="13.5703125" style="1" customWidth="1"/>
    <col min="22" max="25" width="9.5703125" style="1" customWidth="1"/>
    <col min="26" max="16384" width="8.85546875" style="1"/>
  </cols>
  <sheetData>
    <row r="1" spans="1:40" s="74" customFormat="1" ht="36" customHeight="1" x14ac:dyDescent="0.2">
      <c r="A1" s="860" t="s">
        <v>4</v>
      </c>
      <c r="B1" s="860"/>
      <c r="C1" s="860"/>
      <c r="E1" s="75" t="str">
        <f>Landing!A2</f>
        <v>NEC Fully Connected Order Form - FIT Show 2025</v>
      </c>
      <c r="M1" s="76"/>
      <c r="N1" s="76" t="s">
        <v>670</v>
      </c>
      <c r="Q1" s="76"/>
      <c r="R1" s="76"/>
      <c r="T1" s="913" t="s">
        <v>670</v>
      </c>
      <c r="U1" s="913"/>
      <c r="V1" s="913"/>
      <c r="W1" s="913"/>
      <c r="X1" s="913"/>
      <c r="Y1" s="913"/>
      <c r="Z1" s="913"/>
      <c r="AA1" s="913"/>
    </row>
    <row r="2" spans="1:40" ht="15" customHeight="1" x14ac:dyDescent="0.25">
      <c r="A2" s="1146"/>
      <c r="B2" s="1146"/>
      <c r="C2" s="1146"/>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row>
    <row r="3" spans="1:40" ht="15" customHeight="1" x14ac:dyDescent="0.25">
      <c r="A3" s="1147"/>
      <c r="B3" s="1147"/>
      <c r="C3" s="1147"/>
      <c r="D3" s="69"/>
      <c r="E3" s="252"/>
      <c r="F3" s="252"/>
      <c r="G3" s="252"/>
      <c r="H3" s="252"/>
      <c r="I3" s="252"/>
      <c r="J3" s="252"/>
      <c r="K3" s="252"/>
      <c r="L3" s="252"/>
      <c r="M3" s="326"/>
      <c r="N3" s="326"/>
      <c r="O3" s="326"/>
      <c r="P3" s="326"/>
      <c r="Q3" s="326"/>
      <c r="R3" s="252"/>
      <c r="S3" s="252"/>
      <c r="T3" s="680" t="s">
        <v>222</v>
      </c>
      <c r="U3" s="88"/>
      <c r="V3" s="88"/>
      <c r="W3" s="69"/>
      <c r="X3" s="69"/>
      <c r="Y3" s="69"/>
      <c r="Z3" s="69"/>
      <c r="AA3" s="69"/>
      <c r="AB3" s="69"/>
      <c r="AC3" s="69"/>
      <c r="AD3" s="69"/>
      <c r="AE3" s="69"/>
      <c r="AF3" s="69"/>
      <c r="AG3" s="69"/>
      <c r="AH3" s="69"/>
      <c r="AI3" s="69"/>
      <c r="AJ3" s="69"/>
      <c r="AK3" s="69"/>
      <c r="AL3" s="69"/>
      <c r="AM3" s="69"/>
    </row>
    <row r="4" spans="1:40" ht="15" customHeight="1" x14ac:dyDescent="0.25">
      <c r="A4" s="930" t="s">
        <v>6</v>
      </c>
      <c r="B4" s="931"/>
      <c r="C4" s="932"/>
      <c r="D4" s="69"/>
      <c r="E4" s="1073" t="s">
        <v>30</v>
      </c>
      <c r="F4" s="1074"/>
      <c r="G4" s="1074"/>
      <c r="H4" s="1074"/>
      <c r="I4" s="1074"/>
      <c r="J4" s="1074"/>
      <c r="K4" s="712" t="s">
        <v>240</v>
      </c>
      <c r="L4" s="712" t="s">
        <v>33</v>
      </c>
      <c r="M4" s="712" t="s">
        <v>619</v>
      </c>
      <c r="N4" s="712" t="s">
        <v>35</v>
      </c>
      <c r="O4" s="712" t="s">
        <v>36</v>
      </c>
      <c r="P4" s="712" t="s">
        <v>33</v>
      </c>
      <c r="Q4" s="712" t="s">
        <v>241</v>
      </c>
      <c r="R4" s="712" t="s">
        <v>35</v>
      </c>
      <c r="S4" s="712" t="s">
        <v>36</v>
      </c>
      <c r="T4" s="715" t="s">
        <v>147</v>
      </c>
      <c r="U4" s="69"/>
      <c r="AA4" s="69"/>
      <c r="AB4" s="69"/>
      <c r="AC4" s="69"/>
      <c r="AD4" s="69"/>
      <c r="AE4" s="69"/>
      <c r="AF4" s="69"/>
      <c r="AG4" s="69"/>
      <c r="AH4" s="69"/>
      <c r="AI4" s="69"/>
      <c r="AJ4" s="69"/>
      <c r="AK4" s="69"/>
      <c r="AL4" s="69"/>
      <c r="AM4" s="69"/>
    </row>
    <row r="5" spans="1:40" ht="15" customHeight="1" x14ac:dyDescent="0.25">
      <c r="A5" s="933"/>
      <c r="B5" s="934"/>
      <c r="C5" s="935"/>
      <c r="D5" s="69"/>
      <c r="E5" s="1071" t="s">
        <v>645</v>
      </c>
      <c r="F5" s="1071"/>
      <c r="G5" s="1071"/>
      <c r="H5" s="1071"/>
      <c r="I5" s="1071"/>
      <c r="J5" s="1071"/>
      <c r="K5" s="251">
        <f>IF(SUM(K6:K7)&gt;0,9999,0)</f>
        <v>0</v>
      </c>
      <c r="L5" s="159"/>
      <c r="M5" s="159"/>
      <c r="N5" s="159"/>
      <c r="O5" s="159"/>
      <c r="P5" s="159"/>
      <c r="Q5" s="159"/>
      <c r="R5" s="159"/>
      <c r="S5" s="159"/>
      <c r="T5" s="681"/>
      <c r="U5" s="69"/>
      <c r="AA5" s="69"/>
      <c r="AB5" s="69"/>
      <c r="AC5" s="69"/>
      <c r="AD5" s="69"/>
      <c r="AE5" s="69"/>
      <c r="AF5" s="69"/>
      <c r="AG5" s="69"/>
      <c r="AH5" s="69"/>
      <c r="AI5" s="69"/>
      <c r="AJ5" s="69"/>
      <c r="AK5" s="69"/>
      <c r="AL5" s="69"/>
      <c r="AM5" s="69"/>
    </row>
    <row r="6" spans="1:40" ht="15" customHeight="1" x14ac:dyDescent="0.25">
      <c r="A6" s="852" t="s">
        <v>8</v>
      </c>
      <c r="B6" s="853"/>
      <c r="C6" s="854"/>
      <c r="D6" s="69"/>
      <c r="E6" s="1067" t="s">
        <v>148</v>
      </c>
      <c r="F6" s="1067"/>
      <c r="G6" s="1067"/>
      <c r="H6" s="1067"/>
      <c r="I6" s="1067"/>
      <c r="J6" s="1067"/>
      <c r="K6" s="385"/>
      <c r="L6" s="138">
        <v>151.19999999999999</v>
      </c>
      <c r="M6" s="500">
        <v>151.19999999999999</v>
      </c>
      <c r="N6" s="500">
        <v>151.19999999999999</v>
      </c>
      <c r="O6" s="501">
        <v>151.19999999999999</v>
      </c>
      <c r="P6" s="499">
        <f t="shared" ref="P6:S7" si="0">$K6*L6</f>
        <v>0</v>
      </c>
      <c r="Q6" s="500">
        <f t="shared" si="0"/>
        <v>0</v>
      </c>
      <c r="R6" s="500">
        <f t="shared" si="0"/>
        <v>0</v>
      </c>
      <c r="S6" s="560">
        <f t="shared" si="0"/>
        <v>0</v>
      </c>
      <c r="T6" s="682"/>
      <c r="U6" s="69"/>
      <c r="AA6" s="69"/>
      <c r="AB6" s="69"/>
      <c r="AC6" s="69"/>
      <c r="AD6" s="69"/>
      <c r="AE6" s="69"/>
      <c r="AF6" s="69"/>
      <c r="AG6" s="69"/>
      <c r="AH6" s="69"/>
      <c r="AI6" s="69"/>
      <c r="AJ6" s="69"/>
      <c r="AK6" s="69"/>
      <c r="AL6" s="69"/>
      <c r="AM6" s="69"/>
    </row>
    <row r="7" spans="1:40" ht="15" customHeight="1" x14ac:dyDescent="0.25">
      <c r="A7" s="855"/>
      <c r="B7" s="856"/>
      <c r="C7" s="857"/>
      <c r="D7" s="69"/>
      <c r="E7" s="1068" t="s">
        <v>216</v>
      </c>
      <c r="F7" s="1068"/>
      <c r="G7" s="1068"/>
      <c r="H7" s="1068"/>
      <c r="I7" s="1068"/>
      <c r="J7" s="1068"/>
      <c r="K7" s="385"/>
      <c r="L7" s="144">
        <v>103.26</v>
      </c>
      <c r="M7" s="506">
        <v>103.26</v>
      </c>
      <c r="N7" s="506">
        <v>103.26</v>
      </c>
      <c r="O7" s="507">
        <v>103.26</v>
      </c>
      <c r="P7" s="505">
        <f t="shared" si="0"/>
        <v>0</v>
      </c>
      <c r="Q7" s="506">
        <f t="shared" si="0"/>
        <v>0</v>
      </c>
      <c r="R7" s="506">
        <f t="shared" si="0"/>
        <v>0</v>
      </c>
      <c r="S7" s="561">
        <f t="shared" si="0"/>
        <v>0</v>
      </c>
      <c r="T7" s="683"/>
      <c r="U7" s="69"/>
      <c r="AA7" s="69"/>
      <c r="AB7" s="69"/>
      <c r="AC7" s="69"/>
      <c r="AD7" s="69"/>
      <c r="AE7" s="69"/>
      <c r="AF7" s="69"/>
      <c r="AG7" s="69"/>
      <c r="AH7" s="69"/>
      <c r="AI7" s="69"/>
      <c r="AJ7" s="69"/>
      <c r="AK7" s="69"/>
      <c r="AL7" s="69"/>
      <c r="AM7" s="69"/>
    </row>
    <row r="8" spans="1:40" ht="15" customHeight="1" x14ac:dyDescent="0.25">
      <c r="A8" s="852" t="s">
        <v>840</v>
      </c>
      <c r="B8" s="853"/>
      <c r="C8" s="854"/>
      <c r="D8" s="69"/>
      <c r="E8" s="252"/>
      <c r="F8" s="252"/>
      <c r="G8" s="252"/>
      <c r="H8" s="252"/>
      <c r="I8" s="252"/>
      <c r="J8" s="252"/>
      <c r="K8" s="252"/>
      <c r="L8" s="252"/>
      <c r="M8" s="252"/>
      <c r="N8" s="252"/>
      <c r="O8" s="252"/>
      <c r="P8" s="252"/>
      <c r="Q8" s="252"/>
      <c r="R8" s="252"/>
      <c r="S8" s="252"/>
      <c r="T8" s="252"/>
      <c r="U8" s="252"/>
      <c r="V8" s="69"/>
      <c r="W8" s="69"/>
      <c r="X8" s="69"/>
      <c r="Y8" s="69"/>
      <c r="Z8" s="69"/>
      <c r="AA8" s="69"/>
      <c r="AB8" s="69"/>
      <c r="AC8" s="69"/>
      <c r="AD8" s="69"/>
      <c r="AE8" s="69"/>
      <c r="AF8" s="69"/>
      <c r="AG8" s="69"/>
      <c r="AH8" s="69"/>
      <c r="AI8" s="69"/>
      <c r="AJ8" s="69"/>
      <c r="AK8" s="69"/>
      <c r="AL8" s="69"/>
      <c r="AM8" s="69"/>
      <c r="AN8" s="69"/>
    </row>
    <row r="9" spans="1:40" ht="15" customHeight="1" x14ac:dyDescent="0.25">
      <c r="A9" s="855"/>
      <c r="B9" s="856"/>
      <c r="C9" s="857"/>
      <c r="D9" s="69"/>
      <c r="E9" s="1069" t="s">
        <v>30</v>
      </c>
      <c r="F9" s="1070"/>
      <c r="G9" s="1070"/>
      <c r="H9" s="1070"/>
      <c r="I9" s="1070"/>
      <c r="J9" s="1070"/>
      <c r="K9" s="712" t="s">
        <v>240</v>
      </c>
      <c r="L9" s="712" t="s">
        <v>33</v>
      </c>
      <c r="M9" s="712" t="s">
        <v>619</v>
      </c>
      <c r="N9" s="712" t="s">
        <v>35</v>
      </c>
      <c r="O9" s="712" t="s">
        <v>36</v>
      </c>
      <c r="P9" s="712" t="s">
        <v>33</v>
      </c>
      <c r="Q9" s="716" t="s">
        <v>241</v>
      </c>
      <c r="R9" s="175" t="s">
        <v>35</v>
      </c>
      <c r="S9" s="370" t="s">
        <v>36</v>
      </c>
      <c r="T9" s="371"/>
      <c r="U9" s="252"/>
      <c r="V9" s="69"/>
      <c r="W9" s="69"/>
      <c r="X9" s="69"/>
      <c r="Y9" s="69"/>
      <c r="Z9" s="69"/>
      <c r="AA9" s="69"/>
      <c r="AB9" s="69"/>
      <c r="AC9" s="69"/>
      <c r="AD9" s="69"/>
      <c r="AE9" s="69"/>
      <c r="AF9" s="69"/>
      <c r="AG9" s="69"/>
      <c r="AH9" s="69"/>
      <c r="AI9" s="69"/>
      <c r="AJ9" s="69"/>
      <c r="AK9" s="69"/>
      <c r="AL9" s="69"/>
      <c r="AM9" s="69"/>
      <c r="AN9" s="69"/>
    </row>
    <row r="10" spans="1:40" ht="15" customHeight="1" x14ac:dyDescent="0.25">
      <c r="A10" s="877" t="s">
        <v>863</v>
      </c>
      <c r="B10" s="878"/>
      <c r="C10" s="879"/>
      <c r="D10" s="69"/>
      <c r="E10" s="1071" t="s">
        <v>149</v>
      </c>
      <c r="F10" s="1071"/>
      <c r="G10" s="1071"/>
      <c r="H10" s="1071"/>
      <c r="I10" s="262"/>
      <c r="J10" s="262"/>
      <c r="K10" s="251">
        <f>IF(SUM(K11:K18)&gt;0,9999,0)</f>
        <v>0</v>
      </c>
      <c r="L10" s="176"/>
      <c r="M10" s="176"/>
      <c r="N10" s="176"/>
      <c r="O10" s="176"/>
      <c r="P10" s="176"/>
      <c r="Q10" s="176"/>
      <c r="R10" s="176"/>
      <c r="S10" s="176"/>
      <c r="T10" s="371"/>
      <c r="U10" s="252"/>
      <c r="V10" s="69"/>
      <c r="W10" s="69"/>
      <c r="X10" s="69"/>
      <c r="Y10" s="69"/>
      <c r="Z10" s="69"/>
      <c r="AA10" s="69"/>
      <c r="AB10" s="69"/>
      <c r="AC10" s="69"/>
      <c r="AD10" s="69"/>
      <c r="AE10" s="69"/>
      <c r="AF10" s="69"/>
      <c r="AG10" s="69"/>
      <c r="AH10" s="69"/>
      <c r="AI10" s="69"/>
      <c r="AJ10" s="69"/>
      <c r="AK10" s="69"/>
      <c r="AL10" s="69"/>
      <c r="AM10" s="69"/>
      <c r="AN10" s="69"/>
    </row>
    <row r="11" spans="1:40" ht="15" customHeight="1" x14ac:dyDescent="0.25">
      <c r="A11" s="880"/>
      <c r="B11" s="881"/>
      <c r="C11" s="882"/>
      <c r="D11" s="69"/>
      <c r="E11" s="1072" t="s">
        <v>150</v>
      </c>
      <c r="F11" s="1072"/>
      <c r="G11" s="1072"/>
      <c r="H11" s="1072"/>
      <c r="I11" s="1072"/>
      <c r="J11" s="1072"/>
      <c r="K11" s="385"/>
      <c r="L11" s="177">
        <v>12.37</v>
      </c>
      <c r="M11" s="500">
        <v>12.37</v>
      </c>
      <c r="N11" s="500">
        <v>12.37</v>
      </c>
      <c r="O11" s="560">
        <v>12.37</v>
      </c>
      <c r="P11" s="499">
        <f t="shared" ref="P11:S18" si="1">$K11*L11</f>
        <v>0</v>
      </c>
      <c r="Q11" s="562">
        <f t="shared" si="1"/>
        <v>0</v>
      </c>
      <c r="R11" s="139">
        <f t="shared" si="1"/>
        <v>0</v>
      </c>
      <c r="S11" s="148">
        <f t="shared" si="1"/>
        <v>0</v>
      </c>
      <c r="T11" s="371"/>
      <c r="U11" s="252"/>
      <c r="V11" s="69"/>
      <c r="W11" s="69"/>
      <c r="X11" s="69"/>
      <c r="Y11" s="69"/>
      <c r="Z11" s="69"/>
      <c r="AA11" s="69"/>
      <c r="AB11" s="69"/>
      <c r="AC11" s="69"/>
      <c r="AD11" s="69"/>
      <c r="AE11" s="69"/>
      <c r="AF11" s="69"/>
      <c r="AG11" s="69"/>
      <c r="AH11" s="69"/>
      <c r="AI11" s="69"/>
      <c r="AJ11" s="69"/>
      <c r="AK11" s="69"/>
      <c r="AL11" s="69"/>
      <c r="AM11" s="69"/>
      <c r="AN11" s="69"/>
    </row>
    <row r="12" spans="1:40" ht="15" customHeight="1" x14ac:dyDescent="0.25">
      <c r="A12" s="852" t="s">
        <v>828</v>
      </c>
      <c r="B12" s="853"/>
      <c r="C12" s="854"/>
      <c r="D12" s="69"/>
      <c r="E12" s="1065" t="s">
        <v>151</v>
      </c>
      <c r="F12" s="1065"/>
      <c r="G12" s="1065"/>
      <c r="H12" s="1065"/>
      <c r="I12" s="1065"/>
      <c r="J12" s="1065"/>
      <c r="K12" s="385"/>
      <c r="L12" s="178">
        <v>16.87</v>
      </c>
      <c r="M12" s="503">
        <v>16.87</v>
      </c>
      <c r="N12" s="503">
        <v>16.87</v>
      </c>
      <c r="O12" s="563">
        <v>16.87</v>
      </c>
      <c r="P12" s="502">
        <f t="shared" si="1"/>
        <v>0</v>
      </c>
      <c r="Q12" s="564">
        <f t="shared" si="1"/>
        <v>0</v>
      </c>
      <c r="R12" s="142">
        <f t="shared" si="1"/>
        <v>0</v>
      </c>
      <c r="S12" s="152">
        <f t="shared" si="1"/>
        <v>0</v>
      </c>
      <c r="T12" s="371"/>
      <c r="U12" s="252"/>
      <c r="V12" s="69"/>
      <c r="W12" s="69"/>
      <c r="X12" s="69"/>
      <c r="Y12" s="69"/>
      <c r="Z12" s="69"/>
      <c r="AA12" s="69"/>
      <c r="AB12" s="69"/>
      <c r="AC12" s="69"/>
      <c r="AD12" s="69"/>
      <c r="AE12" s="69"/>
      <c r="AF12" s="69"/>
      <c r="AG12" s="69"/>
      <c r="AH12" s="69"/>
      <c r="AI12" s="69"/>
      <c r="AJ12" s="69"/>
      <c r="AK12" s="69"/>
      <c r="AL12" s="69"/>
      <c r="AM12" s="69"/>
      <c r="AN12" s="69"/>
    </row>
    <row r="13" spans="1:40" ht="15" customHeight="1" x14ac:dyDescent="0.25">
      <c r="A13" s="855"/>
      <c r="B13" s="856"/>
      <c r="C13" s="857"/>
      <c r="D13" s="69"/>
      <c r="E13" s="1065" t="s">
        <v>152</v>
      </c>
      <c r="F13" s="1065"/>
      <c r="G13" s="1065"/>
      <c r="H13" s="1065"/>
      <c r="I13" s="1065"/>
      <c r="J13" s="1065"/>
      <c r="K13" s="385"/>
      <c r="L13" s="178">
        <v>16.87</v>
      </c>
      <c r="M13" s="503">
        <v>16.87</v>
      </c>
      <c r="N13" s="503">
        <v>16.87</v>
      </c>
      <c r="O13" s="563">
        <v>16.87</v>
      </c>
      <c r="P13" s="502">
        <f t="shared" si="1"/>
        <v>0</v>
      </c>
      <c r="Q13" s="564">
        <f t="shared" si="1"/>
        <v>0</v>
      </c>
      <c r="R13" s="142">
        <f t="shared" si="1"/>
        <v>0</v>
      </c>
      <c r="S13" s="152">
        <f t="shared" si="1"/>
        <v>0</v>
      </c>
      <c r="T13" s="371"/>
      <c r="U13" s="252"/>
      <c r="V13" s="69"/>
      <c r="W13" s="69"/>
      <c r="X13" s="69"/>
      <c r="Y13" s="69"/>
      <c r="Z13" s="69"/>
      <c r="AA13" s="69"/>
      <c r="AB13" s="69"/>
      <c r="AC13" s="69"/>
      <c r="AD13" s="69"/>
      <c r="AE13" s="69"/>
      <c r="AF13" s="69"/>
      <c r="AG13" s="69"/>
      <c r="AH13" s="69"/>
      <c r="AI13" s="69"/>
      <c r="AJ13" s="69"/>
      <c r="AK13" s="69"/>
      <c r="AL13" s="69"/>
      <c r="AM13" s="69"/>
      <c r="AN13" s="69"/>
    </row>
    <row r="14" spans="1:40" ht="15" customHeight="1" x14ac:dyDescent="0.25">
      <c r="A14" s="866" t="s">
        <v>855</v>
      </c>
      <c r="B14" s="867"/>
      <c r="C14" s="868"/>
      <c r="D14" s="69"/>
      <c r="E14" s="1065" t="s">
        <v>153</v>
      </c>
      <c r="F14" s="1065"/>
      <c r="G14" s="1065"/>
      <c r="H14" s="1065"/>
      <c r="I14" s="1065"/>
      <c r="J14" s="1065"/>
      <c r="K14" s="385"/>
      <c r="L14" s="178">
        <v>75.37</v>
      </c>
      <c r="M14" s="503">
        <v>75.37</v>
      </c>
      <c r="N14" s="503">
        <v>75.37</v>
      </c>
      <c r="O14" s="563">
        <v>75.37</v>
      </c>
      <c r="P14" s="502">
        <f t="shared" si="1"/>
        <v>0</v>
      </c>
      <c r="Q14" s="564">
        <f t="shared" si="1"/>
        <v>0</v>
      </c>
      <c r="R14" s="142">
        <f t="shared" si="1"/>
        <v>0</v>
      </c>
      <c r="S14" s="152">
        <f t="shared" si="1"/>
        <v>0</v>
      </c>
      <c r="T14" s="371"/>
      <c r="U14" s="252"/>
      <c r="V14" s="69"/>
      <c r="W14" s="69"/>
      <c r="X14" s="69"/>
      <c r="Y14" s="69"/>
      <c r="Z14" s="69"/>
      <c r="AA14" s="69"/>
      <c r="AB14" s="69"/>
      <c r="AC14" s="69"/>
      <c r="AD14" s="69"/>
      <c r="AE14" s="69"/>
      <c r="AF14" s="69"/>
      <c r="AG14" s="69"/>
      <c r="AH14" s="69"/>
      <c r="AI14" s="69"/>
      <c r="AJ14" s="69"/>
      <c r="AK14" s="69"/>
      <c r="AL14" s="69"/>
      <c r="AM14" s="69"/>
      <c r="AN14" s="69"/>
    </row>
    <row r="15" spans="1:40" ht="15" customHeight="1" x14ac:dyDescent="0.25">
      <c r="A15" s="869"/>
      <c r="B15" s="870"/>
      <c r="C15" s="871"/>
      <c r="D15" s="69"/>
      <c r="E15" s="1065" t="s">
        <v>154</v>
      </c>
      <c r="F15" s="1065"/>
      <c r="G15" s="1065"/>
      <c r="H15" s="1065"/>
      <c r="I15" s="1065"/>
      <c r="J15" s="1065"/>
      <c r="K15" s="385"/>
      <c r="L15" s="178">
        <v>96.75</v>
      </c>
      <c r="M15" s="503">
        <v>96.75</v>
      </c>
      <c r="N15" s="503">
        <v>96.75</v>
      </c>
      <c r="O15" s="563">
        <v>96.75</v>
      </c>
      <c r="P15" s="502">
        <f t="shared" si="1"/>
        <v>0</v>
      </c>
      <c r="Q15" s="564">
        <f t="shared" si="1"/>
        <v>0</v>
      </c>
      <c r="R15" s="142">
        <f t="shared" si="1"/>
        <v>0</v>
      </c>
      <c r="S15" s="152">
        <f t="shared" si="1"/>
        <v>0</v>
      </c>
      <c r="T15" s="371"/>
      <c r="U15" s="252"/>
      <c r="V15" s="69"/>
      <c r="W15" s="69"/>
      <c r="X15" s="69"/>
      <c r="Y15" s="69"/>
      <c r="Z15" s="69"/>
      <c r="AA15" s="69"/>
      <c r="AB15" s="69"/>
      <c r="AC15" s="69"/>
      <c r="AD15" s="69"/>
      <c r="AE15" s="69"/>
      <c r="AF15" s="69"/>
      <c r="AG15" s="69"/>
      <c r="AH15" s="69"/>
      <c r="AI15" s="69"/>
      <c r="AJ15" s="69"/>
      <c r="AK15" s="69"/>
      <c r="AL15" s="69"/>
      <c r="AM15" s="69"/>
      <c r="AN15" s="69"/>
    </row>
    <row r="16" spans="1:40" ht="15" customHeight="1" x14ac:dyDescent="0.25">
      <c r="A16" s="852" t="s">
        <v>665</v>
      </c>
      <c r="B16" s="853"/>
      <c r="C16" s="854"/>
      <c r="D16" s="69"/>
      <c r="E16" s="1065" t="s">
        <v>155</v>
      </c>
      <c r="F16" s="1065"/>
      <c r="G16" s="1065"/>
      <c r="H16" s="1065"/>
      <c r="I16" s="1065"/>
      <c r="J16" s="1065"/>
      <c r="K16" s="385"/>
      <c r="L16" s="178">
        <v>164.25</v>
      </c>
      <c r="M16" s="503">
        <v>164.25</v>
      </c>
      <c r="N16" s="503">
        <v>164.25</v>
      </c>
      <c r="O16" s="563">
        <v>164.25</v>
      </c>
      <c r="P16" s="502">
        <f t="shared" si="1"/>
        <v>0</v>
      </c>
      <c r="Q16" s="564">
        <f t="shared" si="1"/>
        <v>0</v>
      </c>
      <c r="R16" s="142">
        <f t="shared" si="1"/>
        <v>0</v>
      </c>
      <c r="S16" s="152">
        <f t="shared" si="1"/>
        <v>0</v>
      </c>
      <c r="T16" s="371"/>
      <c r="U16" s="252"/>
      <c r="V16" s="69"/>
      <c r="W16" s="69"/>
      <c r="X16" s="69"/>
      <c r="Y16" s="69"/>
      <c r="Z16" s="69"/>
      <c r="AA16" s="69"/>
      <c r="AB16" s="69"/>
      <c r="AC16" s="69"/>
      <c r="AD16" s="69"/>
      <c r="AE16" s="69"/>
      <c r="AF16" s="69"/>
      <c r="AG16" s="69"/>
      <c r="AH16" s="69"/>
      <c r="AI16" s="69"/>
      <c r="AJ16" s="69"/>
      <c r="AK16" s="69"/>
      <c r="AL16" s="69"/>
      <c r="AM16" s="69"/>
      <c r="AN16" s="69"/>
    </row>
    <row r="17" spans="1:40" ht="15" customHeight="1" x14ac:dyDescent="0.25">
      <c r="A17" s="855"/>
      <c r="B17" s="856"/>
      <c r="C17" s="857"/>
      <c r="D17" s="69"/>
      <c r="E17" s="1065" t="s">
        <v>156</v>
      </c>
      <c r="F17" s="1065"/>
      <c r="G17" s="1065"/>
      <c r="H17" s="1065"/>
      <c r="I17" s="1065"/>
      <c r="J17" s="1065"/>
      <c r="K17" s="385"/>
      <c r="L17" s="178">
        <v>16.87</v>
      </c>
      <c r="M17" s="503">
        <v>16.87</v>
      </c>
      <c r="N17" s="503">
        <v>16.87</v>
      </c>
      <c r="O17" s="563">
        <v>16.87</v>
      </c>
      <c r="P17" s="502">
        <f t="shared" si="1"/>
        <v>0</v>
      </c>
      <c r="Q17" s="564">
        <f t="shared" si="1"/>
        <v>0</v>
      </c>
      <c r="R17" s="142">
        <f t="shared" si="1"/>
        <v>0</v>
      </c>
      <c r="S17" s="152">
        <f t="shared" si="1"/>
        <v>0</v>
      </c>
      <c r="T17" s="371"/>
      <c r="U17" s="252"/>
      <c r="V17" s="69"/>
      <c r="W17" s="69"/>
      <c r="X17" s="69"/>
      <c r="Y17" s="69"/>
      <c r="Z17" s="69"/>
      <c r="AA17" s="69"/>
      <c r="AB17" s="69"/>
      <c r="AC17" s="69"/>
      <c r="AD17" s="69"/>
      <c r="AE17" s="69"/>
      <c r="AF17" s="69"/>
      <c r="AG17" s="69"/>
      <c r="AH17" s="69"/>
      <c r="AI17" s="69"/>
      <c r="AJ17" s="69"/>
      <c r="AK17" s="69"/>
      <c r="AL17" s="69"/>
      <c r="AM17" s="69"/>
      <c r="AN17" s="69"/>
    </row>
    <row r="18" spans="1:40" ht="15" customHeight="1" x14ac:dyDescent="0.25">
      <c r="A18" s="852" t="s">
        <v>865</v>
      </c>
      <c r="B18" s="853"/>
      <c r="C18" s="854"/>
      <c r="D18" s="69"/>
      <c r="E18" s="1066" t="s">
        <v>157</v>
      </c>
      <c r="F18" s="1066"/>
      <c r="G18" s="1066"/>
      <c r="H18" s="1066"/>
      <c r="I18" s="1066"/>
      <c r="J18" s="1066"/>
      <c r="K18" s="385"/>
      <c r="L18" s="179">
        <v>137.25</v>
      </c>
      <c r="M18" s="506">
        <v>137.25</v>
      </c>
      <c r="N18" s="506">
        <v>137.25</v>
      </c>
      <c r="O18" s="561">
        <v>137.25</v>
      </c>
      <c r="P18" s="505">
        <f t="shared" si="1"/>
        <v>0</v>
      </c>
      <c r="Q18" s="565">
        <f t="shared" si="1"/>
        <v>0</v>
      </c>
      <c r="R18" s="145">
        <f t="shared" si="1"/>
        <v>0</v>
      </c>
      <c r="S18" s="156">
        <f t="shared" si="1"/>
        <v>0</v>
      </c>
      <c r="T18" s="371"/>
      <c r="U18" s="252"/>
      <c r="V18" s="69"/>
      <c r="W18" s="69"/>
      <c r="X18" s="69"/>
      <c r="Y18" s="69"/>
      <c r="Z18" s="69"/>
      <c r="AA18" s="69"/>
      <c r="AB18" s="69"/>
      <c r="AC18" s="69"/>
      <c r="AD18" s="69"/>
      <c r="AE18" s="69"/>
      <c r="AF18" s="69"/>
      <c r="AG18" s="69"/>
      <c r="AH18" s="69"/>
      <c r="AI18" s="69"/>
      <c r="AJ18" s="69"/>
      <c r="AK18" s="69"/>
      <c r="AL18" s="69"/>
      <c r="AM18" s="69"/>
      <c r="AN18" s="69"/>
    </row>
    <row r="19" spans="1:40" ht="15" customHeight="1" x14ac:dyDescent="0.25">
      <c r="A19" s="855"/>
      <c r="B19" s="856"/>
      <c r="C19" s="857"/>
      <c r="D19" s="69"/>
      <c r="E19" s="263"/>
      <c r="F19" s="263"/>
      <c r="G19" s="263"/>
      <c r="H19" s="263"/>
      <c r="I19" s="263"/>
      <c r="J19" s="263"/>
      <c r="K19" s="264"/>
      <c r="L19" s="181"/>
      <c r="M19" s="181"/>
      <c r="N19" s="181"/>
      <c r="O19" s="181"/>
      <c r="P19" s="181"/>
      <c r="Q19" s="181"/>
      <c r="R19" s="180"/>
      <c r="S19" s="180"/>
      <c r="T19" s="252"/>
      <c r="U19" s="252"/>
      <c r="V19" s="69"/>
      <c r="W19" s="69"/>
      <c r="X19" s="69"/>
      <c r="Y19" s="69"/>
      <c r="Z19" s="69"/>
      <c r="AA19" s="69"/>
      <c r="AB19" s="69"/>
      <c r="AC19" s="69"/>
      <c r="AD19" s="69"/>
      <c r="AE19" s="69"/>
      <c r="AF19" s="69"/>
      <c r="AG19" s="69"/>
      <c r="AH19" s="69"/>
      <c r="AI19" s="69"/>
      <c r="AJ19" s="69"/>
      <c r="AK19" s="69"/>
      <c r="AL19" s="69"/>
      <c r="AM19" s="69"/>
      <c r="AN19" s="69"/>
    </row>
    <row r="20" spans="1:40" ht="15" customHeight="1" x14ac:dyDescent="0.25">
      <c r="A20" s="943" t="s">
        <v>633</v>
      </c>
      <c r="B20" s="944"/>
      <c r="C20" s="945"/>
      <c r="D20" s="69"/>
      <c r="E20" s="1063" t="s">
        <v>158</v>
      </c>
      <c r="F20" s="1063"/>
      <c r="G20" s="1063"/>
      <c r="H20" s="1063"/>
      <c r="I20" s="1063"/>
      <c r="J20" s="1063"/>
      <c r="K20" s="1063"/>
      <c r="L20" s="1063"/>
      <c r="M20" s="1063"/>
      <c r="N20" s="1063"/>
      <c r="O20" s="1063"/>
      <c r="P20" s="1063"/>
      <c r="Q20" s="1063"/>
      <c r="R20" s="1063"/>
      <c r="S20" s="1063"/>
      <c r="T20" s="1063"/>
      <c r="U20" s="1063"/>
      <c r="V20" s="69"/>
      <c r="W20" s="69"/>
      <c r="X20" s="69"/>
      <c r="Y20" s="69"/>
      <c r="Z20" s="69"/>
      <c r="AA20" s="69"/>
      <c r="AB20" s="69"/>
      <c r="AC20" s="69"/>
      <c r="AD20" s="69"/>
      <c r="AE20" s="69"/>
      <c r="AF20" s="69"/>
      <c r="AG20" s="69"/>
      <c r="AH20" s="69"/>
      <c r="AI20" s="69"/>
      <c r="AJ20" s="69"/>
      <c r="AK20" s="69"/>
      <c r="AL20" s="69"/>
      <c r="AM20" s="69"/>
      <c r="AN20" s="69"/>
    </row>
    <row r="21" spans="1:40" ht="15" customHeight="1" x14ac:dyDescent="0.25">
      <c r="A21" s="946"/>
      <c r="B21" s="947"/>
      <c r="C21" s="948"/>
      <c r="D21" s="69"/>
      <c r="E21" s="1063"/>
      <c r="F21" s="1063"/>
      <c r="G21" s="1063"/>
      <c r="H21" s="1063"/>
      <c r="I21" s="1063"/>
      <c r="J21" s="1063"/>
      <c r="K21" s="1063"/>
      <c r="L21" s="1063"/>
      <c r="M21" s="1063"/>
      <c r="N21" s="1063"/>
      <c r="O21" s="1063"/>
      <c r="P21" s="1063"/>
      <c r="Q21" s="1063"/>
      <c r="R21" s="1063"/>
      <c r="S21" s="1063"/>
      <c r="T21" s="1063"/>
      <c r="U21" s="1063"/>
      <c r="V21" s="69"/>
      <c r="W21" s="69"/>
      <c r="X21" s="69"/>
      <c r="Y21" s="69"/>
      <c r="Z21" s="69"/>
      <c r="AA21" s="69"/>
      <c r="AB21" s="69"/>
      <c r="AC21" s="69"/>
      <c r="AD21" s="69"/>
      <c r="AE21" s="69"/>
      <c r="AF21" s="69"/>
      <c r="AG21" s="69"/>
      <c r="AH21" s="69"/>
      <c r="AI21" s="69"/>
      <c r="AJ21" s="69"/>
      <c r="AK21" s="69"/>
      <c r="AL21" s="69"/>
      <c r="AM21" s="69"/>
      <c r="AN21" s="69"/>
    </row>
    <row r="22" spans="1:40" ht="15" customHeight="1" x14ac:dyDescent="0.25">
      <c r="A22" s="877" t="s">
        <v>901</v>
      </c>
      <c r="B22" s="878"/>
      <c r="C22" s="879"/>
      <c r="D22" s="69"/>
      <c r="E22" s="1063"/>
      <c r="F22" s="1063"/>
      <c r="G22" s="1063"/>
      <c r="H22" s="1063"/>
      <c r="I22" s="1063"/>
      <c r="J22" s="1063"/>
      <c r="K22" s="1063"/>
      <c r="L22" s="1063"/>
      <c r="M22" s="1063"/>
      <c r="N22" s="1063"/>
      <c r="O22" s="1063"/>
      <c r="P22" s="1063"/>
      <c r="Q22" s="1063"/>
      <c r="R22" s="1063"/>
      <c r="S22" s="1063"/>
      <c r="T22" s="1063"/>
      <c r="U22" s="1063"/>
      <c r="V22" s="69"/>
      <c r="W22" s="69"/>
      <c r="X22" s="69"/>
      <c r="Y22" s="69"/>
      <c r="Z22" s="69"/>
      <c r="AA22" s="69"/>
      <c r="AB22" s="69"/>
      <c r="AC22" s="69"/>
      <c r="AD22" s="69"/>
      <c r="AE22" s="69"/>
      <c r="AF22" s="69"/>
      <c r="AG22" s="69"/>
      <c r="AH22" s="69"/>
      <c r="AI22" s="69"/>
      <c r="AJ22" s="69"/>
      <c r="AK22" s="69"/>
      <c r="AL22" s="69"/>
      <c r="AM22" s="69"/>
      <c r="AN22" s="69"/>
    </row>
    <row r="23" spans="1:40" ht="15" customHeight="1" x14ac:dyDescent="0.25">
      <c r="A23" s="880"/>
      <c r="B23" s="881"/>
      <c r="C23" s="882"/>
      <c r="D23" s="69"/>
      <c r="E23" s="1063"/>
      <c r="F23" s="1063"/>
      <c r="G23" s="1063"/>
      <c r="H23" s="1063"/>
      <c r="I23" s="1063"/>
      <c r="J23" s="1063"/>
      <c r="K23" s="1063"/>
      <c r="L23" s="1063"/>
      <c r="M23" s="1063"/>
      <c r="N23" s="1063"/>
      <c r="O23" s="1063"/>
      <c r="P23" s="1063"/>
      <c r="Q23" s="1063"/>
      <c r="R23" s="1063"/>
      <c r="S23" s="1063"/>
      <c r="T23" s="1063"/>
      <c r="U23" s="1063"/>
      <c r="V23" s="85"/>
      <c r="W23" s="85"/>
      <c r="X23" s="85"/>
      <c r="Y23" s="85"/>
      <c r="Z23" s="85"/>
      <c r="AA23" s="69"/>
      <c r="AB23" s="69"/>
      <c r="AC23" s="69"/>
      <c r="AD23" s="69"/>
      <c r="AE23" s="69"/>
      <c r="AF23" s="69"/>
      <c r="AG23" s="69"/>
      <c r="AH23" s="69"/>
      <c r="AI23" s="69"/>
      <c r="AJ23" s="69"/>
      <c r="AK23" s="69"/>
      <c r="AL23" s="69"/>
      <c r="AM23" s="69"/>
      <c r="AN23" s="69"/>
    </row>
    <row r="24" spans="1:40" ht="15" customHeight="1" x14ac:dyDescent="0.25">
      <c r="A24" s="852" t="s">
        <v>666</v>
      </c>
      <c r="B24" s="853"/>
      <c r="C24" s="854"/>
      <c r="D24" s="69"/>
      <c r="E24" s="1063"/>
      <c r="F24" s="1063"/>
      <c r="G24" s="1063"/>
      <c r="H24" s="1063"/>
      <c r="I24" s="1063"/>
      <c r="J24" s="1063"/>
      <c r="K24" s="1063"/>
      <c r="L24" s="1063"/>
      <c r="M24" s="1063"/>
      <c r="N24" s="1063"/>
      <c r="O24" s="1063"/>
      <c r="P24" s="1063"/>
      <c r="Q24" s="1063"/>
      <c r="R24" s="1063"/>
      <c r="S24" s="1063"/>
      <c r="T24" s="1063"/>
      <c r="U24" s="1063"/>
      <c r="V24" s="69"/>
      <c r="W24" s="69"/>
      <c r="X24" s="69"/>
      <c r="Y24" s="69"/>
      <c r="Z24" s="69"/>
      <c r="AA24" s="69"/>
      <c r="AB24" s="69"/>
      <c r="AC24" s="69"/>
      <c r="AD24" s="69"/>
      <c r="AE24" s="69"/>
      <c r="AF24" s="69"/>
      <c r="AG24" s="69"/>
      <c r="AH24" s="69"/>
      <c r="AI24" s="69"/>
      <c r="AJ24" s="69"/>
      <c r="AK24" s="69"/>
      <c r="AL24" s="69"/>
      <c r="AM24" s="69"/>
      <c r="AN24" s="69"/>
    </row>
    <row r="25" spans="1:40" ht="15" customHeight="1" x14ac:dyDescent="0.25">
      <c r="A25" s="855"/>
      <c r="B25" s="856"/>
      <c r="C25" s="857"/>
      <c r="D25" s="69"/>
      <c r="E25" s="1063"/>
      <c r="F25" s="1063"/>
      <c r="G25" s="1063"/>
      <c r="H25" s="1063"/>
      <c r="I25" s="1063"/>
      <c r="J25" s="1063"/>
      <c r="K25" s="1063"/>
      <c r="L25" s="1063"/>
      <c r="M25" s="1063"/>
      <c r="N25" s="1063"/>
      <c r="O25" s="1063"/>
      <c r="P25" s="1063"/>
      <c r="Q25" s="1063"/>
      <c r="R25" s="1063"/>
      <c r="S25" s="1063"/>
      <c r="T25" s="1063"/>
      <c r="U25" s="1063"/>
      <c r="V25" s="69"/>
      <c r="W25" s="69"/>
      <c r="X25" s="69"/>
      <c r="Y25" s="69"/>
      <c r="Z25" s="69"/>
      <c r="AA25" s="69"/>
      <c r="AB25" s="69"/>
      <c r="AC25" s="69"/>
      <c r="AD25" s="69"/>
      <c r="AE25" s="69"/>
      <c r="AF25" s="69"/>
      <c r="AG25" s="69"/>
      <c r="AH25" s="69"/>
      <c r="AI25" s="69"/>
      <c r="AJ25" s="69"/>
      <c r="AK25" s="69"/>
      <c r="AL25" s="69"/>
      <c r="AM25" s="69"/>
      <c r="AN25" s="69"/>
    </row>
    <row r="26" spans="1:40" ht="15" customHeight="1" x14ac:dyDescent="0.25">
      <c r="A26" s="852" t="s">
        <v>667</v>
      </c>
      <c r="B26" s="853"/>
      <c r="C26" s="854"/>
      <c r="D26" s="69"/>
      <c r="E26" s="1064" t="s">
        <v>159</v>
      </c>
      <c r="F26" s="1064"/>
      <c r="G26" s="1064"/>
      <c r="H26" s="1064"/>
      <c r="I26" s="1064"/>
      <c r="J26" s="1064"/>
      <c r="K26" s="1064"/>
      <c r="L26" s="1064"/>
      <c r="M26" s="1064"/>
      <c r="N26" s="1064"/>
      <c r="O26" s="1064"/>
      <c r="P26" s="1064"/>
      <c r="Q26" s="1064"/>
      <c r="R26" s="1064"/>
      <c r="S26" s="1064"/>
      <c r="T26" s="1064"/>
      <c r="U26" s="1064"/>
      <c r="V26" s="69"/>
      <c r="W26" s="69"/>
      <c r="X26" s="69"/>
      <c r="Y26" s="69"/>
      <c r="Z26" s="69"/>
      <c r="AA26" s="69"/>
      <c r="AB26" s="69"/>
      <c r="AC26" s="69"/>
      <c r="AD26" s="69"/>
      <c r="AE26" s="69"/>
      <c r="AF26" s="69"/>
      <c r="AG26" s="69"/>
      <c r="AH26" s="69"/>
      <c r="AI26" s="69"/>
      <c r="AJ26" s="69"/>
      <c r="AK26" s="69"/>
      <c r="AL26" s="69"/>
      <c r="AM26" s="69"/>
      <c r="AN26" s="69"/>
    </row>
    <row r="27" spans="1:40" ht="15" customHeight="1" x14ac:dyDescent="0.25">
      <c r="A27" s="855"/>
      <c r="B27" s="856"/>
      <c r="C27" s="857"/>
      <c r="D27" s="69"/>
      <c r="E27" s="1064"/>
      <c r="F27" s="1064"/>
      <c r="G27" s="1064"/>
      <c r="H27" s="1064"/>
      <c r="I27" s="1064"/>
      <c r="J27" s="1064"/>
      <c r="K27" s="1064"/>
      <c r="L27" s="1064"/>
      <c r="M27" s="1064"/>
      <c r="N27" s="1064"/>
      <c r="O27" s="1064"/>
      <c r="P27" s="1064"/>
      <c r="Q27" s="1064"/>
      <c r="R27" s="1064"/>
      <c r="S27" s="1064"/>
      <c r="T27" s="1064"/>
      <c r="U27" s="1064"/>
      <c r="V27" s="69"/>
      <c r="W27" s="69"/>
      <c r="X27" s="69"/>
      <c r="Y27" s="69"/>
      <c r="Z27" s="69"/>
      <c r="AA27" s="69"/>
      <c r="AB27" s="69"/>
      <c r="AC27" s="69"/>
      <c r="AD27" s="69"/>
      <c r="AE27" s="69"/>
      <c r="AF27" s="69"/>
      <c r="AG27" s="69"/>
      <c r="AH27" s="69"/>
      <c r="AI27" s="69"/>
      <c r="AJ27" s="69"/>
      <c r="AK27" s="69"/>
      <c r="AL27" s="69"/>
      <c r="AM27" s="69"/>
      <c r="AN27" s="69"/>
    </row>
    <row r="28" spans="1:40" ht="15" customHeight="1" x14ac:dyDescent="0.25">
      <c r="A28" s="852" t="s">
        <v>668</v>
      </c>
      <c r="B28" s="853"/>
      <c r="C28" s="854"/>
      <c r="D28" s="69"/>
      <c r="E28" s="1064"/>
      <c r="F28" s="1064"/>
      <c r="G28" s="1064"/>
      <c r="H28" s="1064"/>
      <c r="I28" s="1064"/>
      <c r="J28" s="1064"/>
      <c r="K28" s="1064"/>
      <c r="L28" s="1064"/>
      <c r="M28" s="1064"/>
      <c r="N28" s="1064"/>
      <c r="O28" s="1064"/>
      <c r="P28" s="1064"/>
      <c r="Q28" s="1064"/>
      <c r="R28" s="1064"/>
      <c r="S28" s="1064"/>
      <c r="T28" s="1064"/>
      <c r="U28" s="1064"/>
      <c r="V28" s="69"/>
      <c r="W28" s="69"/>
      <c r="X28" s="69"/>
      <c r="Y28" s="69"/>
      <c r="Z28" s="69"/>
      <c r="AA28" s="69"/>
      <c r="AB28" s="69"/>
      <c r="AC28" s="69"/>
      <c r="AD28" s="69"/>
      <c r="AE28" s="69"/>
      <c r="AF28" s="69"/>
      <c r="AG28" s="69"/>
      <c r="AH28" s="69"/>
      <c r="AI28" s="69"/>
      <c r="AJ28" s="69"/>
      <c r="AK28" s="69"/>
      <c r="AL28" s="69"/>
      <c r="AM28" s="69"/>
      <c r="AN28" s="69"/>
    </row>
    <row r="29" spans="1:40" ht="15" customHeight="1" x14ac:dyDescent="0.25">
      <c r="A29" s="855"/>
      <c r="B29" s="856"/>
      <c r="C29" s="857"/>
      <c r="D29" s="69"/>
      <c r="E29" s="1064"/>
      <c r="F29" s="1064"/>
      <c r="G29" s="1064"/>
      <c r="H29" s="1064"/>
      <c r="I29" s="1064"/>
      <c r="J29" s="1064"/>
      <c r="K29" s="1064"/>
      <c r="L29" s="1064"/>
      <c r="M29" s="1064"/>
      <c r="N29" s="1064"/>
      <c r="O29" s="1064"/>
      <c r="P29" s="1064"/>
      <c r="Q29" s="1064"/>
      <c r="R29" s="1064"/>
      <c r="S29" s="1064"/>
      <c r="T29" s="1064"/>
      <c r="U29" s="1064"/>
      <c r="V29" s="69"/>
      <c r="W29" s="69"/>
      <c r="X29" s="69"/>
      <c r="Y29" s="69"/>
      <c r="Z29" s="69"/>
      <c r="AA29" s="69"/>
      <c r="AB29" s="69"/>
      <c r="AC29" s="69"/>
      <c r="AD29" s="69"/>
      <c r="AE29" s="69"/>
      <c r="AF29" s="69"/>
      <c r="AG29" s="69"/>
      <c r="AH29" s="69"/>
      <c r="AI29" s="69"/>
      <c r="AJ29" s="69"/>
      <c r="AK29" s="69"/>
      <c r="AL29" s="69"/>
      <c r="AM29" s="69"/>
      <c r="AN29" s="69"/>
    </row>
    <row r="30" spans="1:40" ht="15" customHeight="1" x14ac:dyDescent="0.25">
      <c r="A30" s="852" t="s">
        <v>669</v>
      </c>
      <c r="B30" s="853"/>
      <c r="C30" s="854"/>
      <c r="D30" s="69"/>
      <c r="E30" s="117" t="s">
        <v>239</v>
      </c>
      <c r="F30" s="117"/>
      <c r="G30" s="117"/>
      <c r="H30" s="117"/>
      <c r="I30" s="117"/>
      <c r="J30" s="117"/>
      <c r="K30" s="117"/>
      <c r="L30" s="117"/>
      <c r="M30" s="117"/>
      <c r="N30" s="117"/>
      <c r="O30" s="117"/>
      <c r="P30" s="117"/>
      <c r="Q30" s="117"/>
      <c r="R30" s="232"/>
      <c r="S30" s="232"/>
      <c r="T30" s="69"/>
      <c r="U30" s="69"/>
      <c r="V30" s="69"/>
      <c r="W30" s="69"/>
      <c r="X30" s="69"/>
      <c r="Y30" s="69"/>
      <c r="Z30" s="69"/>
      <c r="AA30" s="69"/>
      <c r="AB30" s="69"/>
      <c r="AC30" s="69"/>
      <c r="AD30" s="69"/>
      <c r="AE30" s="69"/>
      <c r="AF30" s="69"/>
      <c r="AG30" s="69"/>
      <c r="AH30" s="69"/>
      <c r="AI30" s="69"/>
      <c r="AJ30" s="69"/>
      <c r="AK30" s="69"/>
      <c r="AL30" s="69"/>
      <c r="AM30" s="69"/>
      <c r="AN30" s="69"/>
    </row>
    <row r="31" spans="1:40" ht="15" customHeight="1" x14ac:dyDescent="0.25">
      <c r="A31" s="855"/>
      <c r="B31" s="856"/>
      <c r="C31" s="857"/>
      <c r="D31" s="69"/>
      <c r="E31" s="119" t="s">
        <v>217</v>
      </c>
      <c r="F31" s="117"/>
      <c r="G31" s="120"/>
      <c r="H31" s="120"/>
      <c r="I31" s="120"/>
      <c r="J31" s="120"/>
      <c r="K31" s="120"/>
      <c r="L31" s="120"/>
      <c r="M31" s="265"/>
      <c r="N31" s="265"/>
      <c r="O31" s="265"/>
      <c r="P31" s="265"/>
      <c r="Q31" s="265"/>
      <c r="R31" s="825"/>
      <c r="S31" s="825"/>
      <c r="T31" s="69"/>
      <c r="U31" s="69"/>
      <c r="V31" s="69"/>
      <c r="W31" s="69"/>
      <c r="X31" s="69"/>
      <c r="Y31" s="69"/>
      <c r="Z31" s="69"/>
      <c r="AA31" s="69"/>
      <c r="AB31" s="69"/>
      <c r="AC31" s="69"/>
      <c r="AD31" s="69"/>
      <c r="AE31" s="69"/>
      <c r="AF31" s="69"/>
      <c r="AG31" s="69"/>
      <c r="AH31" s="69"/>
      <c r="AI31" s="69"/>
      <c r="AJ31" s="69"/>
      <c r="AK31" s="69"/>
      <c r="AL31" s="69"/>
      <c r="AM31" s="69"/>
      <c r="AN31" s="69"/>
    </row>
    <row r="32" spans="1:40" ht="15" customHeight="1" x14ac:dyDescent="0.25">
      <c r="A32" s="845" t="s">
        <v>862</v>
      </c>
      <c r="B32" s="846"/>
      <c r="C32" s="847"/>
      <c r="D32" s="69"/>
      <c r="E32" s="119" t="s">
        <v>218</v>
      </c>
      <c r="F32" s="117"/>
      <c r="G32" s="120"/>
      <c r="H32" s="120"/>
      <c r="I32" s="120"/>
      <c r="J32" s="120"/>
      <c r="K32" s="120"/>
      <c r="L32" s="120"/>
      <c r="M32" s="265"/>
      <c r="N32" s="265"/>
      <c r="O32" s="265"/>
      <c r="P32" s="265"/>
      <c r="Q32" s="265"/>
      <c r="R32" s="825"/>
      <c r="S32" s="825"/>
      <c r="T32" s="69"/>
      <c r="U32" s="69"/>
      <c r="V32" s="69"/>
      <c r="W32" s="69"/>
      <c r="X32" s="69"/>
      <c r="Y32" s="69"/>
      <c r="Z32" s="69"/>
      <c r="AA32" s="69"/>
      <c r="AB32" s="69"/>
      <c r="AC32" s="69"/>
      <c r="AD32" s="69"/>
      <c r="AE32" s="69"/>
      <c r="AF32" s="69"/>
      <c r="AG32" s="69"/>
      <c r="AH32" s="69"/>
      <c r="AI32" s="69"/>
      <c r="AJ32" s="69"/>
      <c r="AK32" s="69"/>
      <c r="AL32" s="69"/>
      <c r="AM32" s="69"/>
      <c r="AN32" s="69"/>
    </row>
    <row r="33" spans="1:40" ht="15" customHeight="1" x14ac:dyDescent="0.25">
      <c r="A33" s="848"/>
      <c r="B33" s="849"/>
      <c r="C33" s="850"/>
      <c r="D33" s="69"/>
      <c r="E33" s="119" t="s">
        <v>219</v>
      </c>
      <c r="F33" s="117"/>
      <c r="G33" s="120"/>
      <c r="H33" s="120"/>
      <c r="I33" s="120"/>
      <c r="J33" s="120"/>
      <c r="K33" s="120"/>
      <c r="L33" s="120"/>
      <c r="M33" s="265"/>
      <c r="N33" s="265"/>
      <c r="O33" s="265"/>
      <c r="P33" s="265"/>
      <c r="Q33" s="265"/>
      <c r="R33" s="825"/>
      <c r="S33" s="825"/>
      <c r="T33" s="69"/>
      <c r="U33" s="69"/>
      <c r="V33" s="69"/>
      <c r="W33" s="69"/>
      <c r="X33" s="69"/>
      <c r="Y33" s="69"/>
      <c r="Z33" s="69"/>
      <c r="AA33" s="69"/>
      <c r="AB33" s="69"/>
      <c r="AC33" s="69"/>
      <c r="AD33" s="69"/>
      <c r="AE33" s="69"/>
      <c r="AF33" s="69"/>
      <c r="AG33" s="69"/>
      <c r="AH33" s="69"/>
      <c r="AI33" s="69"/>
      <c r="AJ33" s="69"/>
      <c r="AK33" s="69"/>
      <c r="AL33" s="69"/>
      <c r="AM33" s="69"/>
      <c r="AN33" s="69"/>
    </row>
    <row r="34" spans="1:40" ht="15" customHeight="1" x14ac:dyDescent="0.25">
      <c r="A34" s="930" t="s">
        <v>12</v>
      </c>
      <c r="B34" s="931"/>
      <c r="C34" s="932"/>
      <c r="D34" s="69"/>
      <c r="E34" s="69"/>
      <c r="F34" s="69"/>
      <c r="G34" s="69"/>
      <c r="H34" s="69"/>
      <c r="I34" s="69"/>
      <c r="J34" s="69"/>
      <c r="K34" s="69"/>
      <c r="L34" s="69"/>
      <c r="M34" s="69"/>
      <c r="N34" s="69"/>
      <c r="O34" s="69"/>
      <c r="P34" s="69"/>
      <c r="Q34" s="69"/>
      <c r="R34" s="117"/>
      <c r="S34" s="117"/>
      <c r="T34" s="69"/>
      <c r="U34" s="69"/>
      <c r="V34" s="69"/>
      <c r="W34" s="69"/>
      <c r="X34" s="69"/>
      <c r="Y34" s="69"/>
      <c r="Z34" s="69"/>
      <c r="AA34" s="69"/>
      <c r="AB34" s="69"/>
      <c r="AC34" s="69"/>
      <c r="AD34" s="69"/>
      <c r="AE34" s="69"/>
      <c r="AF34" s="69"/>
      <c r="AG34" s="69"/>
      <c r="AH34" s="69"/>
      <c r="AI34" s="69"/>
      <c r="AJ34" s="69"/>
      <c r="AK34" s="69"/>
      <c r="AL34" s="69"/>
      <c r="AM34" s="69"/>
      <c r="AN34" s="69"/>
    </row>
    <row r="35" spans="1:40" ht="15" customHeight="1" x14ac:dyDescent="0.25">
      <c r="A35" s="933"/>
      <c r="B35" s="934"/>
      <c r="C35" s="935"/>
      <c r="D35" s="69"/>
      <c r="E35" s="69"/>
      <c r="F35" s="69"/>
      <c r="G35" s="69"/>
      <c r="H35" s="69"/>
      <c r="I35" s="69"/>
      <c r="J35" s="69"/>
      <c r="K35" s="69"/>
      <c r="L35" s="69"/>
      <c r="M35" s="69"/>
      <c r="N35" s="69"/>
      <c r="O35" s="69"/>
      <c r="P35" s="69"/>
      <c r="Q35" s="69"/>
      <c r="R35" s="117"/>
      <c r="S35" s="117"/>
      <c r="T35" s="69"/>
      <c r="U35" s="69"/>
      <c r="V35" s="69"/>
      <c r="W35" s="69"/>
      <c r="X35" s="69"/>
      <c r="Y35" s="69"/>
      <c r="Z35" s="69"/>
      <c r="AA35" s="69"/>
      <c r="AB35" s="69"/>
      <c r="AC35" s="69"/>
      <c r="AD35" s="69"/>
      <c r="AE35" s="69"/>
      <c r="AF35" s="69"/>
      <c r="AG35" s="69"/>
      <c r="AH35" s="69"/>
      <c r="AI35" s="69"/>
      <c r="AJ35" s="69"/>
      <c r="AK35" s="69"/>
      <c r="AL35" s="69"/>
      <c r="AM35" s="69"/>
      <c r="AN35" s="69"/>
    </row>
    <row r="36" spans="1:40" ht="15" customHeight="1" x14ac:dyDescent="0.25">
      <c r="A36" s="930" t="s">
        <v>15</v>
      </c>
      <c r="B36" s="931"/>
      <c r="C36" s="932"/>
      <c r="D36" s="69"/>
      <c r="E36" s="69"/>
      <c r="F36" s="69"/>
      <c r="G36" s="69"/>
      <c r="H36" s="69"/>
      <c r="I36" s="69"/>
      <c r="J36" s="69"/>
      <c r="K36" s="69"/>
      <c r="L36" s="69"/>
      <c r="M36" s="69"/>
      <c r="N36" s="69"/>
      <c r="O36" s="69"/>
      <c r="P36" s="69"/>
      <c r="Q36" s="69"/>
      <c r="R36" s="117"/>
      <c r="S36" s="117"/>
      <c r="T36" s="69"/>
      <c r="U36" s="69"/>
      <c r="V36" s="69"/>
      <c r="W36" s="69"/>
      <c r="X36" s="69"/>
      <c r="Y36" s="69"/>
      <c r="Z36" s="69"/>
      <c r="AA36" s="69"/>
      <c r="AB36" s="69"/>
      <c r="AC36" s="69"/>
      <c r="AD36" s="69"/>
      <c r="AE36" s="69"/>
      <c r="AF36" s="69"/>
      <c r="AG36" s="69"/>
      <c r="AH36" s="69"/>
      <c r="AI36" s="69"/>
      <c r="AJ36" s="69"/>
      <c r="AK36" s="69"/>
      <c r="AL36" s="69"/>
      <c r="AM36" s="69"/>
      <c r="AN36" s="69"/>
    </row>
    <row r="37" spans="1:40" ht="15" customHeight="1" x14ac:dyDescent="0.25">
      <c r="A37" s="933"/>
      <c r="B37" s="934"/>
      <c r="C37" s="935"/>
      <c r="D37" s="69"/>
      <c r="E37" s="69"/>
      <c r="F37" s="69"/>
      <c r="G37" s="69"/>
      <c r="H37" s="69"/>
      <c r="I37" s="69"/>
      <c r="J37" s="69"/>
      <c r="K37" s="69"/>
      <c r="L37" s="69"/>
      <c r="M37" s="69"/>
      <c r="N37" s="69"/>
      <c r="O37" s="69"/>
      <c r="P37" s="69"/>
      <c r="Q37" s="69"/>
      <c r="R37" s="117"/>
      <c r="S37" s="117"/>
      <c r="T37" s="69"/>
      <c r="U37" s="69"/>
      <c r="V37" s="69"/>
      <c r="W37" s="69"/>
      <c r="X37" s="69"/>
      <c r="Y37" s="69"/>
      <c r="Z37" s="69"/>
      <c r="AA37" s="69"/>
      <c r="AB37" s="69"/>
      <c r="AC37" s="69"/>
      <c r="AD37" s="69"/>
      <c r="AE37" s="69"/>
      <c r="AF37" s="69"/>
      <c r="AG37" s="69"/>
      <c r="AH37" s="69"/>
      <c r="AI37" s="69"/>
      <c r="AJ37" s="69"/>
      <c r="AK37" s="69"/>
      <c r="AL37" s="69"/>
      <c r="AM37" s="69"/>
      <c r="AN37" s="69"/>
    </row>
    <row r="38" spans="1:40" ht="15" customHeight="1" x14ac:dyDescent="0.25">
      <c r="A38" s="930" t="s">
        <v>17</v>
      </c>
      <c r="B38" s="931"/>
      <c r="C38" s="932"/>
      <c r="D38" s="69"/>
      <c r="E38" s="69"/>
      <c r="F38" s="69"/>
      <c r="G38" s="69"/>
      <c r="H38" s="69"/>
      <c r="I38" s="69"/>
      <c r="J38" s="69"/>
      <c r="K38" s="69"/>
      <c r="L38" s="69"/>
      <c r="M38" s="69"/>
      <c r="N38" s="69"/>
      <c r="O38" s="69"/>
      <c r="P38" s="69"/>
      <c r="Q38" s="69"/>
      <c r="R38" s="117"/>
      <c r="S38" s="117"/>
      <c r="T38" s="69"/>
      <c r="U38" s="69"/>
      <c r="V38" s="69"/>
      <c r="W38" s="69"/>
      <c r="X38" s="69"/>
      <c r="Y38" s="69"/>
      <c r="Z38" s="69"/>
      <c r="AA38" s="69"/>
      <c r="AB38" s="69"/>
      <c r="AC38" s="69"/>
      <c r="AD38" s="69"/>
      <c r="AE38" s="69"/>
      <c r="AF38" s="69"/>
      <c r="AG38" s="69"/>
      <c r="AH38" s="69"/>
      <c r="AI38" s="69"/>
      <c r="AJ38" s="69"/>
      <c r="AK38" s="69"/>
      <c r="AL38" s="69"/>
      <c r="AM38" s="69"/>
      <c r="AN38" s="69"/>
    </row>
    <row r="39" spans="1:40" ht="15" customHeight="1" x14ac:dyDescent="0.25">
      <c r="A39" s="933"/>
      <c r="B39" s="934"/>
      <c r="C39" s="935"/>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spans="1:40" ht="15" customHeight="1" x14ac:dyDescent="0.25">
      <c r="A40" s="74"/>
      <c r="B40" s="74"/>
      <c r="C40" s="74"/>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spans="1:40" ht="15" customHeight="1" x14ac:dyDescent="0.25">
      <c r="A41" s="74"/>
      <c r="B41" s="74"/>
      <c r="C41" s="74"/>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spans="1:40"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spans="1:40" ht="15" customHeight="1" x14ac:dyDescent="0.25">
      <c r="A43" s="73" t="s">
        <v>80</v>
      </c>
      <c r="B43" s="824"/>
      <c r="C43" s="824"/>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spans="1:40" ht="15" customHeight="1" x14ac:dyDescent="0.25">
      <c r="A44" s="73" t="s">
        <v>24</v>
      </c>
      <c r="B44" s="824"/>
      <c r="C44" s="824"/>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spans="1:40" ht="15" customHeight="1" x14ac:dyDescent="0.25">
      <c r="A45" s="73" t="s">
        <v>25</v>
      </c>
      <c r="B45" s="824"/>
      <c r="C45" s="824"/>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spans="1:40" ht="15" customHeight="1" x14ac:dyDescent="0.25">
      <c r="A46" s="73" t="s">
        <v>26</v>
      </c>
      <c r="B46" s="824"/>
      <c r="C46" s="824"/>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spans="1:40" ht="15" customHeight="1" x14ac:dyDescent="0.25">
      <c r="A47" s="73" t="s">
        <v>27</v>
      </c>
      <c r="B47" s="824"/>
      <c r="C47" s="824"/>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spans="1:40" ht="15" customHeight="1" x14ac:dyDescent="0.25">
      <c r="A48" s="73" t="s">
        <v>28</v>
      </c>
      <c r="B48" s="824"/>
      <c r="C48" s="824"/>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spans="1:40" ht="15" customHeight="1" x14ac:dyDescent="0.25">
      <c r="A49" s="79"/>
      <c r="B49" s="824"/>
      <c r="C49" s="824"/>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spans="1:40"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row>
    <row r="51" spans="1:40"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row>
    <row r="52" spans="1:40" ht="15" customHeight="1" x14ac:dyDescent="0.25">
      <c r="A52" s="851" t="s">
        <v>29</v>
      </c>
      <c r="B52" s="851"/>
      <c r="C52" s="851"/>
      <c r="E52" s="69"/>
      <c r="F52" s="69"/>
      <c r="G52" s="69"/>
      <c r="H52" s="69"/>
      <c r="I52" s="69"/>
      <c r="J52" s="69"/>
      <c r="K52" s="69"/>
      <c r="L52" s="69"/>
      <c r="M52" s="69"/>
      <c r="N52" s="69"/>
      <c r="O52" s="69"/>
      <c r="P52" s="69"/>
      <c r="Q52" s="69"/>
      <c r="R52" s="69"/>
      <c r="S52" s="69"/>
    </row>
    <row r="53" spans="1:40" ht="15" customHeight="1" x14ac:dyDescent="0.25">
      <c r="A53" s="851"/>
      <c r="B53" s="851"/>
      <c r="C53" s="851"/>
      <c r="R53" s="69"/>
      <c r="S53" s="69"/>
    </row>
    <row r="54" spans="1:40" ht="15" customHeight="1" x14ac:dyDescent="0.25">
      <c r="A54" s="823"/>
      <c r="B54" s="74"/>
      <c r="C54" s="823"/>
      <c r="R54" s="69"/>
      <c r="S54" s="69"/>
    </row>
    <row r="55" spans="1:40" ht="15" customHeight="1" x14ac:dyDescent="0.25">
      <c r="A55" s="74"/>
      <c r="B55" s="74"/>
      <c r="C55" s="74"/>
      <c r="R55" s="69"/>
      <c r="S55" s="69"/>
    </row>
    <row r="56" spans="1:40" ht="15" customHeight="1" x14ac:dyDescent="0.25">
      <c r="A56" s="74"/>
      <c r="B56" s="74"/>
      <c r="C56" s="74"/>
      <c r="R56" s="69"/>
      <c r="S56" s="69"/>
    </row>
    <row r="57" spans="1:40" ht="15" customHeight="1" x14ac:dyDescent="0.25">
      <c r="A57" s="74"/>
      <c r="B57" s="74"/>
      <c r="C57" s="74"/>
      <c r="R57" s="69"/>
      <c r="S57" s="69"/>
    </row>
    <row r="58" spans="1:40" ht="15" customHeight="1" x14ac:dyDescent="0.25">
      <c r="A58" s="74"/>
      <c r="B58" s="74"/>
      <c r="C58" s="74"/>
    </row>
    <row r="59" spans="1:40" ht="15" customHeight="1" x14ac:dyDescent="0.25">
      <c r="A59" s="74"/>
      <c r="B59" s="74"/>
      <c r="C59" s="74"/>
    </row>
  </sheetData>
  <sheetProtection algorithmName="SHA-512" hashValue="M0syIPRM/+5GyONMF1HQJIs4agusKD/loS0Ubb/87EQmZTaI55zTxD0PoWesztF50wU3twsQfAQVh2rMO4FrVg==" saltValue="hDLtTcVIn6AlD39acC6hTg==" spinCount="100000" sheet="1" objects="1" scenarios="1"/>
  <mergeCells count="40">
    <mergeCell ref="A38:C39"/>
    <mergeCell ref="A52:C53"/>
    <mergeCell ref="A42:C42"/>
    <mergeCell ref="A50:C51"/>
    <mergeCell ref="A28:C29"/>
    <mergeCell ref="E26:U29"/>
    <mergeCell ref="A30:C31"/>
    <mergeCell ref="A32:C33"/>
    <mergeCell ref="A34:C35"/>
    <mergeCell ref="A36:C37"/>
    <mergeCell ref="A16:C17"/>
    <mergeCell ref="E16:J16"/>
    <mergeCell ref="E17:J17"/>
    <mergeCell ref="A18:C19"/>
    <mergeCell ref="E18:J18"/>
    <mergeCell ref="A22:C23"/>
    <mergeCell ref="E20:U25"/>
    <mergeCell ref="A24:C25"/>
    <mergeCell ref="A26:C27"/>
    <mergeCell ref="A20:C21"/>
    <mergeCell ref="A12:C13"/>
    <mergeCell ref="E12:J12"/>
    <mergeCell ref="E13:J13"/>
    <mergeCell ref="A14:C15"/>
    <mergeCell ref="E14:J14"/>
    <mergeCell ref="E15:J15"/>
    <mergeCell ref="A6:C7"/>
    <mergeCell ref="E6:J6"/>
    <mergeCell ref="E7:J7"/>
    <mergeCell ref="A8:C9"/>
    <mergeCell ref="E9:J9"/>
    <mergeCell ref="A10:C11"/>
    <mergeCell ref="E10:H10"/>
    <mergeCell ref="E11:J11"/>
    <mergeCell ref="A1:C1"/>
    <mergeCell ref="T1:AA1"/>
    <mergeCell ref="A2:C3"/>
    <mergeCell ref="A4:C5"/>
    <mergeCell ref="E4:J4"/>
    <mergeCell ref="E5:J5"/>
  </mergeCells>
  <hyperlinks>
    <hyperlink ref="A4:C5" location="Landing!A1" display="Home" xr:uid="{50439827-ACCD-473B-93D3-FE1EE95F5E48}"/>
    <hyperlink ref="A12:C13" location="ShellEI!A1" display=" - Event IT" xr:uid="{16855F3B-E547-4552-AF68-842C8BA9EC63}"/>
    <hyperlink ref="A34:C35" location="ShellCD!A1" display="Your contact details" xr:uid="{DCFBB075-AFED-4508-A101-B4E2D2A496F2}"/>
    <hyperlink ref="A36:C37" location="ShellOS!A1" display="Order summary" xr:uid="{957AE60D-DFB7-4E9F-AFB7-7D368AD8F2B6}"/>
    <hyperlink ref="A16:C17" location="ShellSA!A1" display="- Safety" xr:uid="{C79ACAA9-DD9C-44AF-AE02-C4E56EB82623}"/>
    <hyperlink ref="A32:C33" location="ShellGR!A1" display="- Graphics &amp; Rigging" xr:uid="{92F0D342-9E48-4A43-B642-FD7A9E1B3E6D}"/>
    <hyperlink ref="A26:C27" location="'ShellCA (2)'!A1" display="- Catering - Lunch/Dinner" xr:uid="{A5216735-C185-45A2-9427-25D1BA9FAA33}"/>
    <hyperlink ref="A28:C29" location="'ShellCA (3)'!A1" display="- Catering - Alcohol" xr:uid="{021354E2-1A3F-4B6D-8F36-A66B6395EE63}"/>
    <hyperlink ref="A30:C31" location="'ShellCA (4)'!A1" display="- Catering - Hygiene" xr:uid="{F042492A-C3C3-4CF5-9664-C5237996EBF5}"/>
    <hyperlink ref="A24:C25" location="ShellCA!A1" display="- Catering - Breakfast" xr:uid="{2441B674-5FC8-4555-AA1F-0201E0E92389}"/>
    <hyperlink ref="A38:C39" location="ShellTC!A1" display="Terms and Conditions" xr:uid="{DC1D5185-1B2E-4244-9D45-7763FCCCDAE2}"/>
    <hyperlink ref="A8:C9" location="ShellFS!A1" display="Full Service" xr:uid="{D6A3C205-8D77-468B-AC28-E18D73C45D88}"/>
    <hyperlink ref="A6:C7" location="ShellIO!A1" display="Important information" xr:uid="{9B509121-D5B6-4C00-A943-53CB118EC365}"/>
    <hyperlink ref="A50" r:id="rId1" display="eventorders.nec@necgroup.co.uk" xr:uid="{C6D7C574-A6F5-4C85-8EA3-355F38D8BBBC}"/>
    <hyperlink ref="A50:C51" r:id="rId2" display="Click here to speak to our team!" xr:uid="{6519AE08-6CD1-47BC-A81C-3C8A1CB5B68F}"/>
    <hyperlink ref="A14:C15" location="ShellUT!A1" display="Utilities - plumbing &amp; compressed air" xr:uid="{8EED9FCB-9050-41BA-B15F-BA02E68FE653}"/>
    <hyperlink ref="A10:C11" location="'ShellFS (2)'!A1" display="Stand Fitting" xr:uid="{9A02DD13-3370-4F16-89C7-F5698FF2F0B2}"/>
    <hyperlink ref="A18:C19" location="ShellFC!A1" display="Floor Covering" xr:uid="{6010AB63-8965-4DD0-B442-031CC67E032D}"/>
    <hyperlink ref="A22:C23" location="ShellPP!A1" display="FIT Suggested Party Packages" xr:uid="{DBCB6020-A80E-4C2B-AFDF-CA73461C2808}"/>
    <hyperlink ref="A20:C21" location="ShellCL!A1" display="Cleaning" xr:uid="{4678AB34-2A39-4FED-A452-47636AD6A958}"/>
  </hyperlinks>
  <printOptions horizontalCentered="1" verticalCentered="1"/>
  <pageMargins left="0.23622047244094491" right="0.23622047244094491" top="0.35433070866141736" bottom="0.35433070866141736" header="0.31496062992125984" footer="0.31496062992125984"/>
  <pageSetup paperSize="9" scale="85"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6FC8-2A52-4A55-800C-1FCE37544B30}">
  <sheetPr>
    <pageSetUpPr fitToPage="1"/>
  </sheetPr>
  <dimension ref="A1:U84"/>
  <sheetViews>
    <sheetView showGridLines="0" showRowColHeaders="0" workbookViewId="0">
      <selection activeCell="A24" sqref="A24:C25"/>
    </sheetView>
  </sheetViews>
  <sheetFormatPr defaultRowHeight="15" x14ac:dyDescent="0.25"/>
  <cols>
    <col min="1" max="1" width="10.5703125" style="815" customWidth="1"/>
    <col min="2" max="3" width="10.5703125" style="816" customWidth="1"/>
    <col min="4" max="4" width="10.5703125" style="16" customWidth="1"/>
    <col min="5" max="5" width="23.7109375" customWidth="1"/>
    <col min="6" max="6" width="10.7109375" bestFit="1" customWidth="1"/>
    <col min="7" max="7" width="11.7109375" bestFit="1" customWidth="1"/>
    <col min="8" max="10" width="11.5703125" bestFit="1" customWidth="1"/>
  </cols>
  <sheetData>
    <row r="1" spans="1:21" s="797" customFormat="1" ht="36" customHeight="1" x14ac:dyDescent="0.2">
      <c r="A1" s="1076" t="s">
        <v>4</v>
      </c>
      <c r="B1" s="1076"/>
      <c r="C1" s="1076"/>
      <c r="E1" s="818" t="str">
        <f>Landing!A2</f>
        <v>NEC Fully Connected Order Form - FIT Show 2025</v>
      </c>
      <c r="K1" s="819"/>
      <c r="L1" s="820"/>
      <c r="M1" s="820"/>
      <c r="S1" s="821" t="s">
        <v>5</v>
      </c>
      <c r="U1" s="819"/>
    </row>
    <row r="2" spans="1:21" ht="15" customHeight="1" x14ac:dyDescent="0.25">
      <c r="A2" s="1146"/>
      <c r="B2" s="1146"/>
      <c r="C2" s="1146"/>
      <c r="D2" s="413"/>
      <c r="E2" s="695"/>
      <c r="F2" s="69"/>
      <c r="G2" s="69"/>
      <c r="H2" s="69"/>
      <c r="I2" s="69"/>
      <c r="J2" s="69"/>
      <c r="K2" s="696"/>
      <c r="L2" s="697"/>
      <c r="M2" s="697"/>
      <c r="N2" s="69"/>
      <c r="O2" s="69"/>
      <c r="P2" s="69"/>
      <c r="Q2" s="69"/>
      <c r="R2" s="69"/>
      <c r="S2" s="817"/>
      <c r="T2" s="69"/>
      <c r="U2" s="696"/>
    </row>
    <row r="3" spans="1:21" ht="15" customHeight="1" x14ac:dyDescent="0.25">
      <c r="A3" s="1147"/>
      <c r="B3" s="1147"/>
      <c r="C3" s="1147"/>
      <c r="D3" s="413"/>
      <c r="E3" s="695"/>
      <c r="F3" s="69"/>
      <c r="G3" s="69"/>
      <c r="H3" s="69"/>
      <c r="I3" s="69"/>
      <c r="J3" s="69"/>
      <c r="K3" s="696"/>
      <c r="L3" s="697"/>
      <c r="M3" s="697"/>
      <c r="N3" s="69"/>
      <c r="O3" s="69"/>
      <c r="P3" s="69"/>
      <c r="Q3" s="69"/>
      <c r="R3" s="69"/>
      <c r="S3" s="817"/>
      <c r="T3" s="69"/>
      <c r="U3" s="696"/>
    </row>
    <row r="4" spans="1:21" ht="15" customHeight="1" x14ac:dyDescent="0.25">
      <c r="A4" s="930" t="s">
        <v>6</v>
      </c>
      <c r="B4" s="931"/>
      <c r="C4" s="932"/>
      <c r="D4" s="783"/>
      <c r="E4" s="1184" t="s">
        <v>902</v>
      </c>
      <c r="F4" s="1184"/>
      <c r="G4" s="1184"/>
      <c r="H4" s="1184"/>
      <c r="I4" s="1184"/>
      <c r="J4" s="1184"/>
    </row>
    <row r="5" spans="1:21" ht="15" customHeight="1" x14ac:dyDescent="0.25">
      <c r="A5" s="933"/>
      <c r="B5" s="934"/>
      <c r="C5" s="935"/>
      <c r="D5" s="784"/>
      <c r="E5" s="1184"/>
      <c r="F5" s="1184"/>
      <c r="G5" s="1184"/>
      <c r="H5" s="1184"/>
      <c r="I5" s="1184"/>
      <c r="J5" s="1184"/>
    </row>
    <row r="6" spans="1:21" ht="15" customHeight="1" x14ac:dyDescent="0.25">
      <c r="A6" s="852" t="s">
        <v>8</v>
      </c>
      <c r="B6" s="853"/>
      <c r="C6" s="854"/>
      <c r="D6" s="784"/>
      <c r="E6" s="798"/>
      <c r="F6" s="1078" t="s">
        <v>903</v>
      </c>
      <c r="G6" s="1079" t="s">
        <v>904</v>
      </c>
      <c r="H6" s="1079"/>
      <c r="I6" s="1079"/>
      <c r="J6" s="1079"/>
      <c r="K6" s="798"/>
      <c r="L6" s="798"/>
      <c r="M6" s="798"/>
      <c r="N6" s="798"/>
      <c r="O6" s="798"/>
      <c r="P6" s="798"/>
      <c r="Q6" s="798"/>
      <c r="R6" s="798"/>
      <c r="S6" s="798"/>
    </row>
    <row r="7" spans="1:21" ht="15" customHeight="1" x14ac:dyDescent="0.25">
      <c r="A7" s="855"/>
      <c r="B7" s="856"/>
      <c r="C7" s="857"/>
      <c r="D7" s="785"/>
      <c r="E7" s="798"/>
      <c r="F7" s="1078"/>
      <c r="G7" s="799">
        <v>20</v>
      </c>
      <c r="H7" s="799">
        <v>40</v>
      </c>
      <c r="I7" s="799">
        <v>60</v>
      </c>
      <c r="J7" s="799">
        <v>100</v>
      </c>
      <c r="K7" s="798"/>
      <c r="L7" s="798"/>
      <c r="M7" s="798"/>
      <c r="N7" s="798"/>
      <c r="O7" s="798"/>
      <c r="P7" s="798"/>
      <c r="Q7" s="798"/>
      <c r="R7" s="798"/>
      <c r="S7" s="798"/>
    </row>
    <row r="8" spans="1:21" ht="15" customHeight="1" x14ac:dyDescent="0.25">
      <c r="A8" s="852" t="s">
        <v>840</v>
      </c>
      <c r="B8" s="853"/>
      <c r="C8" s="854"/>
      <c r="D8" s="785"/>
      <c r="F8" s="800"/>
      <c r="G8" s="798"/>
      <c r="H8" s="798"/>
      <c r="I8" s="798"/>
      <c r="J8" s="798"/>
      <c r="K8" s="798"/>
      <c r="L8" s="798"/>
      <c r="M8" s="798"/>
      <c r="N8" s="798"/>
      <c r="O8" s="798"/>
      <c r="P8" s="798"/>
      <c r="Q8" s="798"/>
      <c r="R8" s="798"/>
      <c r="S8" s="798"/>
    </row>
    <row r="9" spans="1:21" ht="15" customHeight="1" x14ac:dyDescent="0.25">
      <c r="A9" s="855"/>
      <c r="B9" s="856"/>
      <c r="C9" s="857"/>
      <c r="D9" s="786"/>
      <c r="E9" s="1082" t="s">
        <v>924</v>
      </c>
      <c r="F9" s="800"/>
      <c r="G9" s="798"/>
      <c r="H9" s="798"/>
      <c r="I9" s="798"/>
      <c r="J9" s="798"/>
      <c r="K9" s="798"/>
      <c r="L9" s="798"/>
      <c r="M9" s="798"/>
      <c r="N9" s="798"/>
      <c r="O9" s="798"/>
      <c r="P9" s="798"/>
      <c r="Q9" s="798"/>
      <c r="R9" s="798"/>
      <c r="S9" s="798"/>
    </row>
    <row r="10" spans="1:21" ht="15" customHeight="1" x14ac:dyDescent="0.25">
      <c r="A10" s="877" t="s">
        <v>863</v>
      </c>
      <c r="B10" s="878"/>
      <c r="C10" s="879"/>
      <c r="D10" s="786"/>
      <c r="E10" s="1082"/>
      <c r="F10" s="800"/>
      <c r="G10" s="798"/>
      <c r="H10" s="798"/>
      <c r="I10" s="798"/>
      <c r="J10" s="798"/>
      <c r="K10" s="798"/>
      <c r="L10" s="798"/>
      <c r="M10" s="798"/>
      <c r="N10" s="798"/>
      <c r="O10" s="798"/>
      <c r="P10" s="798"/>
      <c r="Q10" s="798"/>
      <c r="R10" s="798"/>
      <c r="S10" s="798"/>
    </row>
    <row r="11" spans="1:21" ht="15" customHeight="1" x14ac:dyDescent="0.25">
      <c r="A11" s="880"/>
      <c r="B11" s="881"/>
      <c r="C11" s="882"/>
      <c r="D11" s="787"/>
      <c r="E11" s="1082"/>
      <c r="F11" s="800"/>
      <c r="G11" s="798"/>
      <c r="H11" s="798"/>
      <c r="I11" s="798"/>
      <c r="J11" s="798"/>
      <c r="K11" s="798"/>
      <c r="L11" s="798"/>
      <c r="M11" s="798"/>
      <c r="N11" s="798"/>
      <c r="O11" s="798"/>
      <c r="P11" s="798"/>
      <c r="Q11" s="798"/>
      <c r="R11" s="798"/>
      <c r="S11" s="798"/>
    </row>
    <row r="12" spans="1:21" ht="15" customHeight="1" x14ac:dyDescent="0.25">
      <c r="A12" s="852" t="s">
        <v>828</v>
      </c>
      <c r="B12" s="853"/>
      <c r="C12" s="854"/>
      <c r="D12" s="787"/>
      <c r="E12" s="1082"/>
      <c r="F12" s="801">
        <f>21*4</f>
        <v>84</v>
      </c>
      <c r="G12" s="802">
        <f>21*4*2</f>
        <v>168</v>
      </c>
      <c r="H12" s="801">
        <f>21*4*3</f>
        <v>252</v>
      </c>
      <c r="I12" s="801">
        <f>21*4*4</f>
        <v>336</v>
      </c>
      <c r="J12" s="801">
        <f>21*4*4</f>
        <v>336</v>
      </c>
      <c r="K12" s="798"/>
      <c r="L12" s="798"/>
      <c r="M12" s="798"/>
      <c r="N12" s="798"/>
      <c r="O12" s="798"/>
      <c r="P12" s="798"/>
      <c r="Q12" s="798"/>
      <c r="R12" s="798"/>
      <c r="S12" s="798"/>
    </row>
    <row r="13" spans="1:21" ht="15" customHeight="1" x14ac:dyDescent="0.25">
      <c r="A13" s="855"/>
      <c r="B13" s="856"/>
      <c r="C13" s="857"/>
      <c r="D13" s="787"/>
      <c r="E13" s="1083" t="s">
        <v>925</v>
      </c>
      <c r="F13" s="801"/>
      <c r="G13" s="802"/>
      <c r="H13" s="801"/>
      <c r="I13" s="801"/>
      <c r="J13" s="801"/>
      <c r="K13" s="798"/>
      <c r="L13" s="798"/>
      <c r="M13" s="798"/>
      <c r="N13" s="798"/>
      <c r="O13" s="798"/>
      <c r="P13" s="798"/>
      <c r="Q13" s="798"/>
      <c r="R13" s="798"/>
      <c r="S13" s="798"/>
    </row>
    <row r="14" spans="1:21" ht="15" customHeight="1" x14ac:dyDescent="0.25">
      <c r="A14" s="866" t="s">
        <v>855</v>
      </c>
      <c r="B14" s="867"/>
      <c r="C14" s="868"/>
      <c r="D14" s="787"/>
      <c r="E14" s="1083"/>
      <c r="F14" s="801"/>
      <c r="G14" s="802"/>
      <c r="H14" s="801"/>
      <c r="I14" s="801"/>
      <c r="J14" s="801"/>
      <c r="K14" s="798"/>
      <c r="L14" s="798"/>
      <c r="M14" s="798"/>
      <c r="N14" s="798"/>
      <c r="O14" s="798"/>
      <c r="P14" s="798"/>
      <c r="Q14" s="798"/>
      <c r="R14" s="798"/>
      <c r="S14" s="798"/>
    </row>
    <row r="15" spans="1:21" ht="15" customHeight="1" x14ac:dyDescent="0.25">
      <c r="A15" s="869"/>
      <c r="B15" s="870"/>
      <c r="C15" s="871"/>
      <c r="D15" s="788"/>
      <c r="E15" s="1083"/>
      <c r="F15" s="801">
        <f>21*4</f>
        <v>84</v>
      </c>
      <c r="G15" s="802">
        <f>21*4</f>
        <v>84</v>
      </c>
      <c r="H15" s="801">
        <f>21*4</f>
        <v>84</v>
      </c>
      <c r="I15" s="801">
        <f>21*4*2</f>
        <v>168</v>
      </c>
      <c r="J15" s="801">
        <f>21*4*2</f>
        <v>168</v>
      </c>
      <c r="K15" s="798"/>
      <c r="L15" s="798"/>
      <c r="M15" s="798"/>
      <c r="N15" s="798"/>
      <c r="O15" s="798"/>
      <c r="P15" s="798"/>
      <c r="Q15" s="798"/>
      <c r="R15" s="798"/>
      <c r="S15" s="798"/>
    </row>
    <row r="16" spans="1:21" ht="15" customHeight="1" x14ac:dyDescent="0.25">
      <c r="A16" s="852" t="s">
        <v>665</v>
      </c>
      <c r="B16" s="853"/>
      <c r="C16" s="854"/>
      <c r="D16" s="788"/>
      <c r="E16" s="803"/>
      <c r="F16" s="801"/>
      <c r="G16" s="802"/>
      <c r="H16" s="801"/>
      <c r="I16" s="801"/>
      <c r="J16" s="801"/>
      <c r="K16" s="798"/>
      <c r="L16" s="798"/>
      <c r="M16" s="798"/>
      <c r="N16" s="798"/>
      <c r="O16" s="798"/>
      <c r="P16" s="798"/>
      <c r="Q16" s="798"/>
      <c r="R16" s="798"/>
      <c r="S16" s="798"/>
    </row>
    <row r="17" spans="1:19" ht="15" customHeight="1" x14ac:dyDescent="0.25">
      <c r="A17" s="855"/>
      <c r="B17" s="856"/>
      <c r="C17" s="857"/>
      <c r="D17" s="787"/>
      <c r="E17" s="804"/>
      <c r="F17" s="805"/>
      <c r="G17" s="806"/>
      <c r="H17" s="805"/>
      <c r="I17" s="805"/>
      <c r="J17" s="805"/>
      <c r="K17" s="798"/>
      <c r="L17" s="798"/>
      <c r="M17" s="798"/>
      <c r="N17" s="798"/>
      <c r="O17" s="798"/>
      <c r="P17" s="798"/>
      <c r="Q17" s="798"/>
      <c r="R17" s="798"/>
      <c r="S17" s="798"/>
    </row>
    <row r="18" spans="1:19" ht="15" customHeight="1" x14ac:dyDescent="0.25">
      <c r="A18" s="852" t="s">
        <v>865</v>
      </c>
      <c r="B18" s="853"/>
      <c r="C18" s="854"/>
      <c r="D18" s="787"/>
      <c r="E18" s="798" t="s">
        <v>905</v>
      </c>
      <c r="F18" s="801">
        <v>7.08</v>
      </c>
      <c r="G18" s="802">
        <f>$F$18*G7</f>
        <v>141.6</v>
      </c>
      <c r="H18" s="801">
        <f>$F$18*H7</f>
        <v>283.2</v>
      </c>
      <c r="I18" s="801">
        <f>$F$18*I7</f>
        <v>424.8</v>
      </c>
      <c r="J18" s="801">
        <f>$F$18*J7</f>
        <v>708</v>
      </c>
    </row>
    <row r="19" spans="1:19" ht="15" customHeight="1" x14ac:dyDescent="0.25">
      <c r="A19" s="855"/>
      <c r="B19" s="856"/>
      <c r="C19" s="857"/>
      <c r="D19" s="787"/>
      <c r="E19" s="798" t="s">
        <v>906</v>
      </c>
      <c r="F19" s="801">
        <v>4.95</v>
      </c>
      <c r="G19" s="802">
        <f>$F$19*G7</f>
        <v>99</v>
      </c>
      <c r="H19" s="801">
        <f>$F$19*H7</f>
        <v>198</v>
      </c>
      <c r="I19" s="801">
        <f>$F$19*I7</f>
        <v>297</v>
      </c>
      <c r="J19" s="801">
        <f>$F$19*J7</f>
        <v>495</v>
      </c>
    </row>
    <row r="20" spans="1:19" ht="15" customHeight="1" x14ac:dyDescent="0.25">
      <c r="A20" s="852" t="s">
        <v>633</v>
      </c>
      <c r="B20" s="853"/>
      <c r="C20" s="854"/>
      <c r="D20" s="787"/>
      <c r="E20" s="798" t="s">
        <v>907</v>
      </c>
      <c r="F20" s="801">
        <v>8.9600000000000009</v>
      </c>
      <c r="G20" s="802">
        <f>$F$20*G7</f>
        <v>179.20000000000002</v>
      </c>
      <c r="H20" s="807">
        <f>$F$20*H7</f>
        <v>358.40000000000003</v>
      </c>
      <c r="I20" s="807">
        <f>$F$20*I7</f>
        <v>537.6</v>
      </c>
      <c r="J20" s="807">
        <f>$F$20*J7</f>
        <v>896.00000000000011</v>
      </c>
      <c r="K20" s="1080" t="s">
        <v>926</v>
      </c>
      <c r="L20" s="1080"/>
      <c r="M20" s="1080"/>
      <c r="N20" s="1080"/>
      <c r="O20" s="1080"/>
      <c r="P20" s="1080"/>
      <c r="Q20" s="1080"/>
      <c r="R20" s="1080"/>
      <c r="S20" s="1080"/>
    </row>
    <row r="21" spans="1:19" ht="15" customHeight="1" x14ac:dyDescent="0.25">
      <c r="A21" s="855"/>
      <c r="B21" s="856"/>
      <c r="C21" s="857"/>
      <c r="D21" s="787"/>
      <c r="E21" s="798" t="s">
        <v>908</v>
      </c>
      <c r="F21" s="801">
        <f>53.75/10</f>
        <v>5.375</v>
      </c>
      <c r="G21" s="802">
        <f>F21*G7</f>
        <v>107.5</v>
      </c>
      <c r="H21" s="807">
        <f>F21*H7</f>
        <v>215</v>
      </c>
      <c r="I21" s="807">
        <f>F21*I7</f>
        <v>322.5</v>
      </c>
      <c r="J21" s="801">
        <f>F21*J7</f>
        <v>537.5</v>
      </c>
      <c r="K21" s="1080" t="s">
        <v>909</v>
      </c>
      <c r="L21" s="1080"/>
      <c r="M21" s="1080"/>
      <c r="N21" s="1080"/>
      <c r="O21" s="1080"/>
      <c r="P21" s="1080"/>
      <c r="Q21" s="1080"/>
      <c r="R21" s="1080"/>
      <c r="S21" s="1080"/>
    </row>
    <row r="22" spans="1:19" ht="15" customHeight="1" x14ac:dyDescent="0.25">
      <c r="A22" s="1084" t="s">
        <v>901</v>
      </c>
      <c r="B22" s="1085"/>
      <c r="C22" s="1086"/>
      <c r="D22" s="787"/>
      <c r="E22" s="798" t="s">
        <v>910</v>
      </c>
      <c r="F22" s="801">
        <v>5.2</v>
      </c>
      <c r="G22" s="802">
        <f>$F$22*G7</f>
        <v>104</v>
      </c>
      <c r="H22" s="807">
        <f>$F$22*H7</f>
        <v>208</v>
      </c>
      <c r="I22" s="807">
        <f>$F$22*I7</f>
        <v>312</v>
      </c>
      <c r="J22" s="801">
        <f>$F$22*J7</f>
        <v>520</v>
      </c>
      <c r="K22" s="798"/>
      <c r="L22" s="798"/>
      <c r="M22" s="798"/>
      <c r="N22" s="798"/>
      <c r="O22" s="798"/>
      <c r="P22" s="798"/>
      <c r="Q22" s="798"/>
      <c r="R22" s="798"/>
      <c r="S22" s="798"/>
    </row>
    <row r="23" spans="1:19" ht="15" customHeight="1" x14ac:dyDescent="0.25">
      <c r="A23" s="1084"/>
      <c r="B23" s="1085"/>
      <c r="C23" s="1086"/>
      <c r="D23" s="787"/>
      <c r="E23" s="798" t="s">
        <v>911</v>
      </c>
      <c r="F23" s="801">
        <f>32.95/5</f>
        <v>6.5900000000000007</v>
      </c>
      <c r="G23" s="802">
        <f>F23*G7</f>
        <v>131.80000000000001</v>
      </c>
      <c r="H23" s="807">
        <f>F23*H7</f>
        <v>263.60000000000002</v>
      </c>
      <c r="I23" s="807">
        <f>F23*I7</f>
        <v>395.40000000000003</v>
      </c>
      <c r="J23" s="801">
        <f>F23*J7</f>
        <v>659.00000000000011</v>
      </c>
    </row>
    <row r="24" spans="1:19" ht="15" customHeight="1" x14ac:dyDescent="0.25">
      <c r="A24" s="852" t="s">
        <v>666</v>
      </c>
      <c r="B24" s="853"/>
      <c r="C24" s="854"/>
      <c r="D24" s="787"/>
      <c r="E24" s="798" t="s">
        <v>912</v>
      </c>
      <c r="F24" s="801">
        <v>8.25</v>
      </c>
      <c r="G24" s="802">
        <f>$F$24*G7</f>
        <v>165</v>
      </c>
      <c r="H24" s="807">
        <f>$F$24*H7</f>
        <v>330</v>
      </c>
      <c r="I24" s="807">
        <f>$F$24*I7</f>
        <v>495</v>
      </c>
      <c r="J24" s="801">
        <f>$F$24*J7</f>
        <v>825</v>
      </c>
    </row>
    <row r="25" spans="1:19" ht="15" customHeight="1" x14ac:dyDescent="0.25">
      <c r="A25" s="855"/>
      <c r="B25" s="856"/>
      <c r="C25" s="857"/>
      <c r="D25" s="789"/>
      <c r="E25" s="798"/>
      <c r="F25" s="801"/>
      <c r="G25" s="802"/>
      <c r="H25" s="807"/>
      <c r="I25" s="807"/>
      <c r="J25" s="801"/>
      <c r="K25" s="1081" t="s">
        <v>914</v>
      </c>
      <c r="L25" s="1081"/>
      <c r="M25" s="1081"/>
      <c r="N25" s="1081"/>
      <c r="O25" s="1081"/>
      <c r="P25" s="1081"/>
      <c r="Q25" s="1081"/>
      <c r="R25" s="1081"/>
    </row>
    <row r="26" spans="1:19" ht="15" customHeight="1" x14ac:dyDescent="0.25">
      <c r="A26" s="852" t="s">
        <v>667</v>
      </c>
      <c r="B26" s="853"/>
      <c r="C26" s="854"/>
      <c r="D26" s="789"/>
      <c r="E26" s="798" t="s">
        <v>913</v>
      </c>
      <c r="F26" s="801">
        <v>15.95</v>
      </c>
      <c r="G26" s="802">
        <f>$F$26*G7</f>
        <v>319</v>
      </c>
      <c r="H26" s="807">
        <f>$F$26*H7</f>
        <v>638</v>
      </c>
      <c r="I26" s="807">
        <f>$F$26*I7</f>
        <v>957</v>
      </c>
      <c r="J26" s="807">
        <f>$F$26*J7</f>
        <v>1595</v>
      </c>
      <c r="K26" s="1081"/>
      <c r="L26" s="1081"/>
      <c r="M26" s="1081"/>
      <c r="N26" s="1081"/>
      <c r="O26" s="1081"/>
      <c r="P26" s="1081"/>
      <c r="Q26" s="1081"/>
      <c r="R26" s="1081"/>
      <c r="S26" s="822"/>
    </row>
    <row r="27" spans="1:19" ht="15" customHeight="1" x14ac:dyDescent="0.25">
      <c r="A27" s="855"/>
      <c r="B27" s="856"/>
      <c r="C27" s="857"/>
      <c r="D27" s="787"/>
      <c r="E27" s="798"/>
      <c r="F27" s="798"/>
      <c r="G27" s="808"/>
      <c r="H27" s="798"/>
      <c r="I27" s="798"/>
      <c r="J27" s="798"/>
      <c r="K27" s="1081"/>
      <c r="L27" s="1081"/>
      <c r="M27" s="1081"/>
      <c r="N27" s="1081"/>
      <c r="O27" s="1081"/>
      <c r="P27" s="1081"/>
      <c r="Q27" s="1081"/>
      <c r="R27" s="1081"/>
      <c r="S27" s="822"/>
    </row>
    <row r="28" spans="1:19" ht="15" customHeight="1" x14ac:dyDescent="0.25">
      <c r="A28" s="852" t="s">
        <v>668</v>
      </c>
      <c r="B28" s="853"/>
      <c r="C28" s="854"/>
      <c r="D28" s="787"/>
      <c r="E28" s="809"/>
      <c r="F28" s="809"/>
      <c r="G28" s="810"/>
      <c r="H28" s="809"/>
      <c r="I28" s="809"/>
      <c r="J28" s="809"/>
      <c r="K28" s="822"/>
      <c r="L28" s="822"/>
      <c r="M28" s="822"/>
      <c r="N28" s="822"/>
      <c r="O28" s="822"/>
      <c r="P28" s="822"/>
      <c r="Q28" s="822"/>
      <c r="R28" s="822"/>
      <c r="S28" s="822"/>
    </row>
    <row r="29" spans="1:19" ht="15" customHeight="1" x14ac:dyDescent="0.25">
      <c r="A29" s="855"/>
      <c r="B29" s="856"/>
      <c r="C29" s="857"/>
      <c r="D29" s="787"/>
      <c r="E29" s="798" t="s">
        <v>915</v>
      </c>
      <c r="F29" s="801">
        <f>F19+F20</f>
        <v>13.91</v>
      </c>
      <c r="G29" s="802">
        <f>G20+G19</f>
        <v>278.20000000000005</v>
      </c>
      <c r="H29" s="801">
        <f>H20+H19</f>
        <v>556.40000000000009</v>
      </c>
      <c r="I29" s="801">
        <f>I20+I19</f>
        <v>834.6</v>
      </c>
      <c r="J29" s="801">
        <f>J20+J19</f>
        <v>1391</v>
      </c>
      <c r="K29" s="798"/>
      <c r="L29" s="798"/>
      <c r="M29" s="798"/>
      <c r="N29" s="798"/>
      <c r="O29" s="798"/>
      <c r="P29" s="798"/>
      <c r="Q29" s="798"/>
      <c r="R29" s="798"/>
      <c r="S29" s="798"/>
    </row>
    <row r="30" spans="1:19" ht="15" customHeight="1" x14ac:dyDescent="0.25">
      <c r="A30" s="852" t="s">
        <v>669</v>
      </c>
      <c r="B30" s="853"/>
      <c r="C30" s="854"/>
      <c r="D30" s="787"/>
      <c r="E30" s="798" t="s">
        <v>916</v>
      </c>
      <c r="F30" s="801">
        <f>F21+F22</f>
        <v>10.574999999999999</v>
      </c>
      <c r="G30" s="802">
        <f>G21+G22</f>
        <v>211.5</v>
      </c>
      <c r="H30" s="801">
        <f>H21+H22</f>
        <v>423</v>
      </c>
      <c r="I30" s="801">
        <f>I21+I22</f>
        <v>634.5</v>
      </c>
      <c r="J30" s="801">
        <f>J21+J22</f>
        <v>1057.5</v>
      </c>
      <c r="K30" s="798"/>
      <c r="L30" s="798"/>
      <c r="M30" s="798"/>
      <c r="N30" s="798"/>
      <c r="O30" s="798"/>
      <c r="P30" s="798"/>
      <c r="Q30" s="798"/>
      <c r="R30" s="798"/>
      <c r="S30" s="798"/>
    </row>
    <row r="31" spans="1:19" ht="15" customHeight="1" x14ac:dyDescent="0.25">
      <c r="A31" s="855"/>
      <c r="B31" s="856"/>
      <c r="C31" s="857"/>
      <c r="D31" s="787"/>
      <c r="E31" s="798" t="s">
        <v>917</v>
      </c>
      <c r="F31" s="801">
        <f>F24+F26</f>
        <v>24.2</v>
      </c>
      <c r="G31" s="802">
        <f>G26+G24</f>
        <v>484</v>
      </c>
      <c r="H31" s="801">
        <f>H26+H24</f>
        <v>968</v>
      </c>
      <c r="I31" s="801">
        <f>I26+I24</f>
        <v>1452</v>
      </c>
      <c r="J31" s="801">
        <f>J26+J24</f>
        <v>2420</v>
      </c>
      <c r="K31" s="798"/>
      <c r="L31" s="798"/>
      <c r="M31" s="798"/>
      <c r="N31" s="798"/>
      <c r="O31" s="798"/>
      <c r="P31" s="798"/>
      <c r="Q31" s="798"/>
      <c r="R31" s="798"/>
      <c r="S31" s="798"/>
    </row>
    <row r="32" spans="1:19" ht="15" customHeight="1" x14ac:dyDescent="0.25">
      <c r="A32" s="845" t="s">
        <v>862</v>
      </c>
      <c r="B32" s="846"/>
      <c r="C32" s="847"/>
      <c r="D32" s="787"/>
      <c r="E32" s="798"/>
      <c r="F32" s="798"/>
      <c r="G32" s="808"/>
      <c r="H32" s="798"/>
      <c r="I32" s="798"/>
      <c r="J32" s="798"/>
      <c r="K32" s="798"/>
      <c r="L32" s="798"/>
      <c r="M32" s="798"/>
      <c r="N32" s="798"/>
      <c r="O32" s="798"/>
      <c r="P32" s="798"/>
      <c r="Q32" s="798"/>
      <c r="R32" s="798"/>
      <c r="S32" s="798"/>
    </row>
    <row r="33" spans="1:19" ht="15" customHeight="1" x14ac:dyDescent="0.25">
      <c r="A33" s="848"/>
      <c r="B33" s="849"/>
      <c r="C33" s="850"/>
      <c r="D33" s="787"/>
      <c r="E33" s="809"/>
      <c r="F33" s="809"/>
      <c r="G33" s="810"/>
      <c r="H33" s="809"/>
      <c r="I33" s="809"/>
      <c r="J33" s="809"/>
      <c r="K33" s="798"/>
      <c r="L33" s="798"/>
      <c r="M33" s="798"/>
      <c r="N33" s="798"/>
      <c r="O33" s="798"/>
      <c r="P33" s="798"/>
      <c r="Q33" s="798"/>
      <c r="R33" s="798"/>
      <c r="S33" s="798"/>
    </row>
    <row r="34" spans="1:19" ht="15" customHeight="1" x14ac:dyDescent="0.25">
      <c r="A34" s="930" t="s">
        <v>12</v>
      </c>
      <c r="B34" s="931"/>
      <c r="C34" s="932"/>
      <c r="D34" s="787"/>
      <c r="E34" s="798" t="s">
        <v>918</v>
      </c>
      <c r="F34" s="811"/>
      <c r="G34" s="802">
        <f>SUM($F$29*G7)+G15</f>
        <v>362.2</v>
      </c>
      <c r="H34" s="807">
        <f>SUM($F$29*H7)+H15</f>
        <v>640.4</v>
      </c>
      <c r="I34" s="807">
        <f>SUM($F$29*I7)+I15</f>
        <v>1002.6</v>
      </c>
      <c r="J34" s="807">
        <f>SUM($F$29*J7)+J15</f>
        <v>1559</v>
      </c>
      <c r="K34" s="798"/>
      <c r="L34" s="798"/>
      <c r="M34" s="798"/>
      <c r="N34" s="798"/>
      <c r="O34" s="798"/>
      <c r="P34" s="798"/>
      <c r="Q34" s="798"/>
      <c r="R34" s="798"/>
      <c r="S34" s="798"/>
    </row>
    <row r="35" spans="1:19" ht="15" customHeight="1" x14ac:dyDescent="0.25">
      <c r="A35" s="933"/>
      <c r="B35" s="934"/>
      <c r="C35" s="935"/>
      <c r="D35" s="790"/>
      <c r="E35" s="798" t="s">
        <v>919</v>
      </c>
      <c r="F35" s="811"/>
      <c r="G35" s="802">
        <f>SUM($F$30*G7)+G15</f>
        <v>295.5</v>
      </c>
      <c r="H35" s="807">
        <f>SUM($F$30*H7)+H15</f>
        <v>507</v>
      </c>
      <c r="I35" s="807">
        <f>SUM($F$30*I7)+I15</f>
        <v>802.5</v>
      </c>
      <c r="J35" s="807">
        <f>SUM($F$30*J7)+J15</f>
        <v>1225.5</v>
      </c>
      <c r="K35" s="798"/>
      <c r="L35" s="798"/>
      <c r="M35" s="798"/>
      <c r="N35" s="798"/>
      <c r="O35" s="798"/>
      <c r="P35" s="798"/>
      <c r="Q35" s="798"/>
      <c r="R35" s="798"/>
      <c r="S35" s="798"/>
    </row>
    <row r="36" spans="1:19" ht="15" customHeight="1" x14ac:dyDescent="0.25">
      <c r="A36" s="930" t="s">
        <v>15</v>
      </c>
      <c r="B36" s="931"/>
      <c r="C36" s="932"/>
      <c r="D36" s="790"/>
      <c r="E36" s="798" t="s">
        <v>920</v>
      </c>
      <c r="F36" s="811"/>
      <c r="G36" s="802">
        <f>SUM($F$30*G7)+G12</f>
        <v>379.5</v>
      </c>
      <c r="H36" s="807">
        <f>SUM($F$30*H7)+H12</f>
        <v>675</v>
      </c>
      <c r="I36" s="807">
        <f>SUM($F$30*I7)+I12</f>
        <v>970.5</v>
      </c>
      <c r="J36" s="807">
        <f>SUM($F$30*J7)+J12</f>
        <v>1393.5</v>
      </c>
      <c r="K36" s="798"/>
      <c r="L36" s="798"/>
      <c r="M36" s="798"/>
      <c r="N36" s="798"/>
      <c r="O36" s="798"/>
      <c r="P36" s="798"/>
      <c r="Q36" s="798"/>
      <c r="R36" s="798"/>
      <c r="S36" s="798"/>
    </row>
    <row r="37" spans="1:19" ht="15" customHeight="1" x14ac:dyDescent="0.25">
      <c r="A37" s="933"/>
      <c r="B37" s="934"/>
      <c r="C37" s="935"/>
      <c r="D37" s="787"/>
      <c r="E37" s="798" t="s">
        <v>921</v>
      </c>
      <c r="F37" s="811"/>
      <c r="G37" s="802">
        <f>SUM($F$31*G7)+G12</f>
        <v>652</v>
      </c>
      <c r="H37" s="807">
        <f>SUM($F$31*H7)+H12</f>
        <v>1220</v>
      </c>
      <c r="I37" s="807">
        <f>SUM($F$31*I7)+I12</f>
        <v>1788</v>
      </c>
      <c r="J37" s="807">
        <f>SUM($F$31*J7)+J12</f>
        <v>2756</v>
      </c>
      <c r="K37" s="798"/>
      <c r="L37" s="798"/>
      <c r="M37" s="798"/>
      <c r="N37" s="798"/>
      <c r="O37" s="798"/>
      <c r="P37" s="798"/>
      <c r="Q37" s="798"/>
      <c r="R37" s="798"/>
      <c r="S37" s="798"/>
    </row>
    <row r="38" spans="1:19" ht="15" customHeight="1" x14ac:dyDescent="0.25">
      <c r="A38" s="930" t="s">
        <v>17</v>
      </c>
      <c r="B38" s="931"/>
      <c r="C38" s="932"/>
      <c r="D38" s="787"/>
      <c r="E38" s="798"/>
      <c r="F38" s="798"/>
      <c r="G38" s="808"/>
      <c r="H38" s="798"/>
      <c r="I38" s="798"/>
      <c r="J38" s="798"/>
      <c r="K38" s="798"/>
      <c r="L38" s="798"/>
      <c r="M38" s="798"/>
      <c r="N38" s="798"/>
      <c r="O38" s="798"/>
      <c r="P38" s="798"/>
      <c r="Q38" s="798"/>
      <c r="R38" s="798"/>
      <c r="S38" s="798"/>
    </row>
    <row r="39" spans="1:19" ht="15" customHeight="1" x14ac:dyDescent="0.25">
      <c r="A39" s="933"/>
      <c r="B39" s="934"/>
      <c r="C39" s="935"/>
      <c r="D39" s="787"/>
      <c r="E39" s="798"/>
      <c r="F39" s="798"/>
      <c r="G39" s="798"/>
      <c r="H39" s="798"/>
      <c r="I39" s="798"/>
      <c r="J39" s="798"/>
      <c r="K39" s="798"/>
      <c r="L39" s="798"/>
      <c r="M39" s="798"/>
      <c r="N39" s="798"/>
      <c r="O39" s="798"/>
      <c r="P39" s="798"/>
      <c r="Q39" s="798"/>
      <c r="R39" s="798"/>
      <c r="S39" s="798"/>
    </row>
    <row r="40" spans="1:19" ht="15" customHeight="1" x14ac:dyDescent="0.25">
      <c r="A40" s="74"/>
      <c r="B40" s="74"/>
      <c r="C40" s="74"/>
      <c r="D40" s="787"/>
      <c r="E40" s="812" t="s">
        <v>922</v>
      </c>
      <c r="F40" s="798"/>
      <c r="G40" s="798"/>
      <c r="H40" s="798"/>
      <c r="I40" s="798"/>
      <c r="J40" s="798"/>
      <c r="K40" s="798"/>
      <c r="L40" s="798"/>
      <c r="M40" s="798"/>
      <c r="N40" s="798"/>
      <c r="O40" s="798"/>
      <c r="P40" s="798"/>
      <c r="Q40" s="798"/>
      <c r="R40" s="798"/>
      <c r="S40" s="798"/>
    </row>
    <row r="41" spans="1:19" ht="15" customHeight="1" x14ac:dyDescent="0.25">
      <c r="A41" s="74"/>
      <c r="B41" s="74"/>
      <c r="C41" s="74"/>
      <c r="D41" s="787"/>
      <c r="E41" s="798"/>
      <c r="F41" s="798"/>
      <c r="G41" s="798"/>
      <c r="H41" s="798"/>
      <c r="I41" s="798"/>
      <c r="J41" s="798"/>
      <c r="K41" s="798"/>
      <c r="L41" s="798"/>
      <c r="M41" s="798"/>
      <c r="N41" s="798"/>
      <c r="O41" s="798"/>
      <c r="P41" s="798"/>
      <c r="Q41" s="798"/>
      <c r="R41" s="798"/>
      <c r="S41" s="798"/>
    </row>
    <row r="42" spans="1:19" ht="15" customHeight="1" x14ac:dyDescent="0.25">
      <c r="A42" s="858" t="s">
        <v>22</v>
      </c>
      <c r="B42" s="858"/>
      <c r="C42" s="858"/>
      <c r="D42" s="787"/>
      <c r="E42" s="798" t="s">
        <v>923</v>
      </c>
      <c r="F42" s="798"/>
      <c r="G42" s="798"/>
      <c r="H42" s="798"/>
      <c r="I42" s="798"/>
      <c r="J42" s="798"/>
      <c r="K42" s="798"/>
      <c r="L42" s="798"/>
      <c r="M42" s="798"/>
      <c r="N42" s="798"/>
      <c r="O42" s="798"/>
      <c r="P42" s="798"/>
      <c r="Q42" s="798"/>
      <c r="R42" s="798"/>
      <c r="S42" s="798"/>
    </row>
    <row r="43" spans="1:19" ht="15" customHeight="1" x14ac:dyDescent="0.25">
      <c r="A43" s="73" t="s">
        <v>80</v>
      </c>
      <c r="B43" s="771"/>
      <c r="C43" s="771"/>
      <c r="D43" s="791"/>
      <c r="E43" s="813" t="s">
        <v>927</v>
      </c>
      <c r="F43" s="798"/>
      <c r="G43" s="798"/>
      <c r="H43" s="798"/>
      <c r="I43" s="798"/>
      <c r="J43" s="798"/>
      <c r="K43" s="798"/>
      <c r="L43" s="798"/>
      <c r="M43" s="798"/>
      <c r="N43" s="798"/>
      <c r="O43" s="798"/>
      <c r="P43" s="798"/>
      <c r="Q43" s="798"/>
      <c r="R43" s="798"/>
      <c r="S43" s="798"/>
    </row>
    <row r="44" spans="1:19" ht="15" customHeight="1" x14ac:dyDescent="0.25">
      <c r="A44" s="73" t="s">
        <v>24</v>
      </c>
      <c r="B44" s="771"/>
      <c r="C44" s="771"/>
      <c r="D44" s="792"/>
      <c r="E44" s="814"/>
      <c r="F44" s="798"/>
      <c r="G44" s="798"/>
      <c r="H44" s="798"/>
      <c r="I44" s="798"/>
      <c r="J44" s="798"/>
      <c r="K44" s="798"/>
      <c r="L44" s="798"/>
      <c r="M44" s="798"/>
      <c r="N44" s="798"/>
      <c r="O44" s="798"/>
      <c r="P44" s="798"/>
      <c r="Q44" s="798"/>
      <c r="R44" s="798"/>
      <c r="S44" s="798"/>
    </row>
    <row r="45" spans="1:19" ht="15" customHeight="1" x14ac:dyDescent="0.25">
      <c r="A45" s="73" t="s">
        <v>25</v>
      </c>
      <c r="B45" s="771"/>
      <c r="C45" s="771"/>
      <c r="D45" s="793"/>
      <c r="E45" s="798"/>
      <c r="F45" s="798"/>
      <c r="G45" s="798"/>
      <c r="H45" s="798"/>
      <c r="I45" s="798"/>
      <c r="J45" s="798"/>
      <c r="K45" s="798"/>
      <c r="L45" s="798"/>
      <c r="M45" s="798"/>
      <c r="N45" s="798"/>
      <c r="O45" s="798"/>
      <c r="P45" s="798"/>
      <c r="Q45" s="798"/>
      <c r="R45" s="798"/>
      <c r="S45" s="798"/>
    </row>
    <row r="46" spans="1:19" ht="15" customHeight="1" x14ac:dyDescent="0.25">
      <c r="A46" s="73" t="s">
        <v>26</v>
      </c>
      <c r="B46" s="771"/>
      <c r="C46" s="771"/>
      <c r="D46" s="793"/>
      <c r="E46" s="798"/>
      <c r="F46" s="798"/>
      <c r="G46" s="798"/>
      <c r="H46" s="798"/>
      <c r="I46" s="798"/>
      <c r="J46" s="798"/>
      <c r="K46" s="798"/>
      <c r="L46" s="798"/>
      <c r="M46" s="798"/>
      <c r="N46" s="798"/>
      <c r="O46" s="798"/>
      <c r="P46" s="798"/>
      <c r="Q46" s="798"/>
      <c r="R46" s="798"/>
      <c r="S46" s="798"/>
    </row>
    <row r="47" spans="1:19" ht="15" customHeight="1" x14ac:dyDescent="0.25">
      <c r="A47" s="73" t="s">
        <v>27</v>
      </c>
      <c r="B47" s="771"/>
      <c r="C47" s="771"/>
      <c r="D47" s="793"/>
      <c r="E47" s="798"/>
      <c r="F47" s="798"/>
      <c r="G47" s="798"/>
      <c r="H47" s="798"/>
      <c r="I47" s="798"/>
      <c r="J47" s="798"/>
      <c r="K47" s="798"/>
      <c r="L47" s="798"/>
      <c r="M47" s="798"/>
      <c r="N47" s="798"/>
      <c r="O47" s="798"/>
      <c r="P47" s="798"/>
      <c r="Q47" s="798"/>
      <c r="R47" s="798"/>
      <c r="S47" s="798"/>
    </row>
    <row r="48" spans="1:19" ht="15" customHeight="1" x14ac:dyDescent="0.25">
      <c r="A48" s="73" t="s">
        <v>28</v>
      </c>
      <c r="B48" s="771"/>
      <c r="C48" s="771"/>
      <c r="D48" s="793"/>
      <c r="E48" s="798"/>
      <c r="F48" s="798"/>
      <c r="G48" s="798"/>
      <c r="H48" s="798"/>
      <c r="I48" s="798"/>
      <c r="J48" s="798"/>
      <c r="K48" s="798"/>
      <c r="L48" s="798"/>
      <c r="M48" s="798"/>
      <c r="N48" s="798"/>
      <c r="O48" s="798"/>
      <c r="P48" s="798"/>
      <c r="Q48" s="798"/>
      <c r="R48" s="798"/>
      <c r="S48" s="798"/>
    </row>
    <row r="49" spans="1:19" ht="15" customHeight="1" x14ac:dyDescent="0.25">
      <c r="A49" s="79"/>
      <c r="B49" s="771"/>
      <c r="C49" s="771"/>
      <c r="D49" s="793"/>
      <c r="E49" s="798"/>
      <c r="F49" s="798"/>
      <c r="G49" s="798"/>
      <c r="H49" s="798"/>
      <c r="I49" s="798"/>
      <c r="J49" s="798"/>
      <c r="K49" s="798"/>
      <c r="L49" s="798"/>
      <c r="M49" s="798"/>
      <c r="N49" s="798"/>
      <c r="O49" s="798"/>
      <c r="P49" s="798"/>
      <c r="Q49" s="798"/>
      <c r="R49" s="798"/>
      <c r="S49" s="798"/>
    </row>
    <row r="50" spans="1:19" ht="15" customHeight="1" x14ac:dyDescent="0.25">
      <c r="A50" s="859" t="s">
        <v>810</v>
      </c>
      <c r="B50" s="859"/>
      <c r="C50" s="859"/>
      <c r="D50" s="793"/>
      <c r="E50" s="798"/>
      <c r="F50" s="798"/>
      <c r="G50" s="798"/>
      <c r="H50" s="798"/>
      <c r="I50" s="798"/>
      <c r="J50" s="798"/>
      <c r="K50" s="798"/>
      <c r="L50" s="798"/>
      <c r="M50" s="798"/>
      <c r="N50" s="798"/>
      <c r="O50" s="798"/>
      <c r="P50" s="798"/>
      <c r="Q50" s="798"/>
      <c r="R50" s="798"/>
      <c r="S50" s="798"/>
    </row>
    <row r="51" spans="1:19" ht="15" customHeight="1" x14ac:dyDescent="0.25">
      <c r="A51" s="859"/>
      <c r="B51" s="859"/>
      <c r="C51" s="859"/>
      <c r="D51" s="793"/>
      <c r="E51" s="798"/>
      <c r="F51" s="798"/>
      <c r="G51" s="798"/>
      <c r="H51" s="798"/>
      <c r="I51" s="798"/>
      <c r="J51" s="798"/>
      <c r="K51" s="798"/>
      <c r="L51" s="798"/>
      <c r="M51" s="798"/>
      <c r="N51" s="798"/>
      <c r="O51" s="798"/>
      <c r="P51" s="798"/>
      <c r="Q51" s="798"/>
      <c r="R51" s="798"/>
      <c r="S51" s="798"/>
    </row>
    <row r="52" spans="1:19" ht="15" customHeight="1" x14ac:dyDescent="0.25">
      <c r="A52" s="851" t="s">
        <v>29</v>
      </c>
      <c r="B52" s="851"/>
      <c r="C52" s="851"/>
      <c r="D52" s="793"/>
      <c r="E52" s="798"/>
      <c r="F52" s="798"/>
      <c r="G52" s="798"/>
      <c r="H52" s="798"/>
      <c r="I52" s="798"/>
      <c r="J52" s="798"/>
      <c r="K52" s="798"/>
      <c r="L52" s="798"/>
      <c r="M52" s="798"/>
      <c r="N52" s="798"/>
      <c r="O52" s="798"/>
      <c r="P52" s="798"/>
      <c r="Q52" s="798"/>
      <c r="R52" s="798"/>
      <c r="S52" s="798"/>
    </row>
    <row r="53" spans="1:19" ht="15" customHeight="1" x14ac:dyDescent="0.25">
      <c r="A53" s="851"/>
      <c r="B53" s="851"/>
      <c r="C53" s="851"/>
      <c r="D53" s="794"/>
      <c r="E53" s="798"/>
      <c r="F53" s="798"/>
      <c r="G53" s="798"/>
      <c r="H53" s="798"/>
      <c r="I53" s="798"/>
      <c r="J53" s="798"/>
      <c r="K53" s="798"/>
      <c r="L53" s="798"/>
      <c r="M53" s="798"/>
      <c r="N53" s="798"/>
      <c r="O53" s="798"/>
      <c r="P53" s="798"/>
      <c r="Q53" s="798"/>
      <c r="R53" s="798"/>
      <c r="S53" s="798"/>
    </row>
    <row r="54" spans="1:19" ht="15" customHeight="1" x14ac:dyDescent="0.25">
      <c r="A54" s="770"/>
      <c r="B54" s="74"/>
      <c r="C54" s="770"/>
      <c r="D54" s="794"/>
      <c r="E54" s="798"/>
      <c r="F54" s="798"/>
      <c r="G54" s="798"/>
      <c r="H54" s="798"/>
      <c r="I54" s="798"/>
      <c r="J54" s="798"/>
      <c r="K54" s="798"/>
      <c r="L54" s="798"/>
      <c r="M54" s="798"/>
      <c r="N54" s="798"/>
      <c r="O54" s="798"/>
      <c r="P54" s="798"/>
      <c r="Q54" s="798"/>
      <c r="R54" s="798"/>
      <c r="S54" s="798"/>
    </row>
    <row r="55" spans="1:19" ht="15" customHeight="1" x14ac:dyDescent="0.25">
      <c r="A55" s="74"/>
      <c r="B55" s="74"/>
      <c r="C55" s="74"/>
      <c r="D55" s="795"/>
      <c r="E55" s="798"/>
      <c r="F55" s="798"/>
      <c r="G55" s="798"/>
      <c r="H55" s="798"/>
      <c r="I55" s="798"/>
      <c r="J55" s="798"/>
      <c r="K55" s="798"/>
      <c r="L55" s="798"/>
      <c r="M55" s="798"/>
      <c r="N55" s="798"/>
      <c r="O55" s="798"/>
      <c r="P55" s="798"/>
      <c r="Q55" s="798"/>
      <c r="R55" s="798"/>
      <c r="S55" s="798"/>
    </row>
    <row r="56" spans="1:19" ht="15" customHeight="1" x14ac:dyDescent="0.25">
      <c r="A56" s="74"/>
      <c r="B56" s="74"/>
      <c r="C56" s="74"/>
      <c r="D56" s="795"/>
      <c r="E56" s="798"/>
      <c r="F56" s="798"/>
      <c r="G56" s="798"/>
      <c r="H56" s="798"/>
      <c r="I56" s="798"/>
      <c r="J56" s="798"/>
      <c r="K56" s="798"/>
      <c r="L56" s="798"/>
      <c r="M56" s="798"/>
      <c r="N56" s="798"/>
      <c r="O56" s="798"/>
      <c r="P56" s="798"/>
      <c r="Q56" s="798"/>
      <c r="R56" s="798"/>
      <c r="S56" s="798"/>
    </row>
    <row r="57" spans="1:19" ht="15" customHeight="1" x14ac:dyDescent="0.25">
      <c r="A57" s="74"/>
      <c r="B57" s="74"/>
      <c r="C57" s="74"/>
      <c r="D57" s="792"/>
      <c r="E57" s="798"/>
      <c r="F57" s="798"/>
      <c r="G57" s="798"/>
      <c r="H57" s="798"/>
      <c r="I57" s="798"/>
      <c r="J57" s="798"/>
      <c r="K57" s="798"/>
      <c r="L57" s="798"/>
      <c r="M57" s="798"/>
      <c r="N57" s="798"/>
      <c r="O57" s="798"/>
      <c r="P57" s="798"/>
      <c r="Q57" s="798"/>
      <c r="R57" s="798"/>
      <c r="S57" s="798"/>
    </row>
    <row r="58" spans="1:19" ht="15" customHeight="1" x14ac:dyDescent="0.25">
      <c r="A58" s="74"/>
      <c r="B58" s="74"/>
      <c r="C58" s="74"/>
      <c r="D58" s="792"/>
      <c r="E58" s="798"/>
      <c r="F58" s="798"/>
      <c r="G58" s="798"/>
      <c r="H58" s="798"/>
      <c r="I58" s="798"/>
      <c r="J58" s="798"/>
      <c r="K58" s="798"/>
      <c r="L58" s="798"/>
      <c r="M58" s="798"/>
      <c r="N58" s="798"/>
      <c r="O58" s="798"/>
      <c r="P58" s="798"/>
      <c r="Q58" s="798"/>
      <c r="R58" s="798"/>
      <c r="S58" s="798"/>
    </row>
    <row r="59" spans="1:19" ht="15" customHeight="1" x14ac:dyDescent="0.25">
      <c r="A59" s="74"/>
      <c r="B59" s="74"/>
      <c r="C59" s="74"/>
      <c r="D59" s="792"/>
      <c r="E59" s="798"/>
      <c r="F59" s="798"/>
      <c r="G59" s="798"/>
      <c r="H59" s="798"/>
      <c r="I59" s="798"/>
      <c r="J59" s="798"/>
      <c r="K59" s="798"/>
      <c r="L59" s="798"/>
      <c r="M59" s="798"/>
      <c r="N59" s="798"/>
      <c r="O59" s="798"/>
      <c r="P59" s="798"/>
      <c r="Q59" s="798"/>
      <c r="R59" s="798"/>
      <c r="S59" s="798"/>
    </row>
    <row r="60" spans="1:19" ht="15" customHeight="1" x14ac:dyDescent="0.25">
      <c r="A60" s="80"/>
      <c r="B60" s="80"/>
      <c r="C60" s="80"/>
      <c r="D60" s="792"/>
      <c r="E60" s="798"/>
      <c r="F60" s="798"/>
      <c r="G60" s="798"/>
      <c r="H60" s="798"/>
      <c r="I60" s="798"/>
      <c r="J60" s="798"/>
      <c r="K60" s="798"/>
      <c r="L60" s="798"/>
      <c r="M60" s="798"/>
      <c r="N60" s="798"/>
      <c r="O60" s="798"/>
      <c r="P60" s="798"/>
      <c r="Q60" s="798"/>
      <c r="R60" s="798"/>
      <c r="S60" s="798"/>
    </row>
    <row r="61" spans="1:19" ht="15" customHeight="1" x14ac:dyDescent="0.25">
      <c r="A61" s="80"/>
      <c r="B61" s="80"/>
      <c r="C61" s="80"/>
      <c r="D61" s="796"/>
      <c r="E61" s="798"/>
      <c r="F61" s="798"/>
      <c r="G61" s="798"/>
      <c r="H61" s="798"/>
      <c r="I61" s="798"/>
      <c r="J61" s="798"/>
      <c r="K61" s="798"/>
      <c r="L61" s="798"/>
      <c r="M61" s="798"/>
      <c r="N61" s="798"/>
      <c r="O61" s="798"/>
      <c r="P61" s="798"/>
      <c r="Q61" s="798"/>
      <c r="R61" s="798"/>
      <c r="S61" s="798"/>
    </row>
    <row r="62" spans="1:19" ht="15" customHeight="1" x14ac:dyDescent="0.25">
      <c r="B62" s="815"/>
      <c r="C62" s="815"/>
      <c r="D62" s="796"/>
      <c r="E62" s="798"/>
      <c r="F62" s="798"/>
      <c r="G62" s="798"/>
      <c r="H62" s="798"/>
      <c r="I62" s="798"/>
      <c r="J62" s="798"/>
      <c r="K62" s="798"/>
      <c r="L62" s="798"/>
      <c r="M62" s="798"/>
      <c r="N62" s="798"/>
      <c r="O62" s="798"/>
      <c r="P62" s="798"/>
      <c r="Q62" s="798"/>
      <c r="R62" s="798"/>
      <c r="S62" s="798"/>
    </row>
    <row r="63" spans="1:19" ht="15" customHeight="1" x14ac:dyDescent="0.25">
      <c r="B63" s="815"/>
      <c r="C63" s="815"/>
      <c r="D63" s="1"/>
      <c r="E63" s="798"/>
      <c r="F63" s="798"/>
      <c r="G63" s="798"/>
      <c r="H63" s="798"/>
      <c r="I63" s="798"/>
      <c r="J63" s="798"/>
      <c r="K63" s="798"/>
      <c r="L63" s="798"/>
      <c r="M63" s="798"/>
      <c r="N63" s="798"/>
      <c r="O63" s="798"/>
      <c r="P63" s="798"/>
      <c r="Q63" s="798"/>
      <c r="R63" s="798"/>
      <c r="S63" s="798"/>
    </row>
    <row r="64" spans="1:19" ht="15" customHeight="1" x14ac:dyDescent="0.25">
      <c r="B64" s="815"/>
      <c r="C64" s="815"/>
      <c r="D64" s="1"/>
      <c r="E64" s="798"/>
      <c r="F64" s="798"/>
      <c r="G64" s="798"/>
      <c r="H64" s="798"/>
      <c r="I64" s="798"/>
      <c r="J64" s="798"/>
      <c r="K64" s="798"/>
      <c r="L64" s="798"/>
      <c r="M64" s="798"/>
      <c r="N64" s="798"/>
      <c r="O64" s="798"/>
      <c r="P64" s="798"/>
      <c r="Q64" s="798"/>
      <c r="R64" s="798"/>
      <c r="S64" s="798"/>
    </row>
    <row r="65" spans="2:19" ht="15" customHeight="1" x14ac:dyDescent="0.25">
      <c r="B65" s="815"/>
      <c r="C65" s="815"/>
      <c r="D65" s="1"/>
      <c r="E65" s="798"/>
      <c r="F65" s="798"/>
      <c r="G65" s="798"/>
      <c r="H65" s="798"/>
      <c r="I65" s="798"/>
      <c r="J65" s="798"/>
      <c r="K65" s="798"/>
      <c r="L65" s="798"/>
      <c r="M65" s="798"/>
      <c r="N65" s="798"/>
      <c r="O65" s="798"/>
      <c r="P65" s="798"/>
      <c r="Q65" s="798"/>
      <c r="R65" s="798"/>
      <c r="S65" s="798"/>
    </row>
    <row r="66" spans="2:19" ht="15" customHeight="1" x14ac:dyDescent="0.25">
      <c r="B66" s="815"/>
      <c r="C66" s="815"/>
      <c r="D66" s="1"/>
      <c r="E66" s="798"/>
      <c r="F66" s="798"/>
      <c r="G66" s="798"/>
      <c r="H66" s="798"/>
      <c r="I66" s="798"/>
      <c r="J66" s="798"/>
      <c r="K66" s="798"/>
      <c r="L66" s="798"/>
      <c r="M66" s="798"/>
      <c r="N66" s="798"/>
      <c r="O66" s="798"/>
      <c r="P66" s="798"/>
      <c r="Q66" s="798"/>
      <c r="R66" s="798"/>
      <c r="S66" s="798"/>
    </row>
    <row r="67" spans="2:19" ht="15" customHeight="1" x14ac:dyDescent="0.25">
      <c r="B67" s="815"/>
      <c r="C67" s="815"/>
      <c r="D67" s="1"/>
      <c r="E67" s="798"/>
      <c r="F67" s="798"/>
      <c r="G67" s="798"/>
      <c r="H67" s="798"/>
      <c r="I67" s="798"/>
      <c r="J67" s="798"/>
      <c r="K67" s="798"/>
      <c r="L67" s="798"/>
      <c r="M67" s="798"/>
      <c r="N67" s="798"/>
      <c r="O67" s="798"/>
      <c r="P67" s="798"/>
      <c r="Q67" s="798"/>
      <c r="R67" s="798"/>
      <c r="S67" s="798"/>
    </row>
    <row r="68" spans="2:19" ht="15" customHeight="1" x14ac:dyDescent="0.25">
      <c r="B68" s="815"/>
      <c r="C68" s="815"/>
      <c r="D68" s="1"/>
      <c r="E68" s="798"/>
      <c r="F68" s="798"/>
      <c r="G68" s="798"/>
      <c r="H68" s="798"/>
      <c r="I68" s="798"/>
      <c r="J68" s="798"/>
      <c r="K68" s="798"/>
      <c r="L68" s="798"/>
      <c r="M68" s="798"/>
      <c r="N68" s="798"/>
      <c r="O68" s="798"/>
      <c r="P68" s="798"/>
      <c r="Q68" s="798"/>
      <c r="R68" s="798"/>
      <c r="S68" s="798"/>
    </row>
    <row r="69" spans="2:19" ht="15" customHeight="1" x14ac:dyDescent="0.25">
      <c r="B69" s="815"/>
      <c r="C69" s="815"/>
      <c r="D69" s="1"/>
      <c r="E69" s="798"/>
      <c r="F69" s="798"/>
      <c r="G69" s="798"/>
      <c r="H69" s="798"/>
      <c r="I69" s="798"/>
      <c r="J69" s="798"/>
      <c r="K69" s="798"/>
      <c r="L69" s="798"/>
      <c r="M69" s="798"/>
      <c r="N69" s="798"/>
      <c r="O69" s="798"/>
      <c r="P69" s="798"/>
      <c r="Q69" s="798"/>
      <c r="R69" s="798"/>
      <c r="S69" s="798"/>
    </row>
    <row r="70" spans="2:19" ht="15" customHeight="1" x14ac:dyDescent="0.25">
      <c r="B70" s="815"/>
      <c r="C70" s="815"/>
      <c r="D70" s="1"/>
      <c r="E70" s="798"/>
      <c r="F70" s="798"/>
      <c r="G70" s="798"/>
      <c r="H70" s="798"/>
      <c r="I70" s="798"/>
      <c r="J70" s="798"/>
      <c r="K70" s="798"/>
      <c r="L70" s="798"/>
      <c r="M70" s="798"/>
      <c r="N70" s="798"/>
      <c r="O70" s="798"/>
      <c r="P70" s="798"/>
      <c r="Q70" s="798"/>
      <c r="R70" s="798"/>
      <c r="S70" s="798"/>
    </row>
    <row r="71" spans="2:19" ht="15" customHeight="1" x14ac:dyDescent="0.25">
      <c r="B71" s="815"/>
      <c r="C71" s="815"/>
      <c r="D71" s="1"/>
      <c r="E71" s="798"/>
      <c r="F71" s="798"/>
      <c r="G71" s="798"/>
      <c r="H71" s="798"/>
      <c r="I71" s="798"/>
      <c r="J71" s="798"/>
      <c r="K71" s="798"/>
      <c r="L71" s="798"/>
      <c r="M71" s="798"/>
      <c r="N71" s="798"/>
      <c r="O71" s="798"/>
      <c r="P71" s="798"/>
      <c r="Q71" s="798"/>
      <c r="R71" s="798"/>
      <c r="S71" s="798"/>
    </row>
    <row r="72" spans="2:19" ht="15" customHeight="1" x14ac:dyDescent="0.25">
      <c r="B72" s="815"/>
      <c r="C72" s="815"/>
      <c r="D72" s="1"/>
      <c r="E72" s="798"/>
      <c r="F72" s="798"/>
      <c r="G72" s="798"/>
      <c r="H72" s="798"/>
      <c r="I72" s="798"/>
      <c r="J72" s="798"/>
      <c r="K72" s="798"/>
      <c r="L72" s="798"/>
      <c r="M72" s="798"/>
      <c r="N72" s="798"/>
      <c r="O72" s="798"/>
      <c r="P72" s="798"/>
      <c r="Q72" s="798"/>
      <c r="R72" s="798"/>
      <c r="S72" s="798"/>
    </row>
    <row r="73" spans="2:19" ht="15" customHeight="1" x14ac:dyDescent="0.25">
      <c r="B73" s="815"/>
      <c r="C73" s="815"/>
      <c r="D73" s="1"/>
      <c r="E73" s="798"/>
      <c r="F73" s="798"/>
      <c r="G73" s="798"/>
      <c r="H73" s="798"/>
      <c r="I73" s="798"/>
      <c r="J73" s="798"/>
      <c r="K73" s="798"/>
      <c r="L73" s="798"/>
      <c r="M73" s="798"/>
      <c r="N73" s="798"/>
      <c r="O73" s="798"/>
      <c r="P73" s="798"/>
      <c r="Q73" s="798"/>
      <c r="R73" s="798"/>
      <c r="S73" s="798"/>
    </row>
    <row r="74" spans="2:19" x14ac:dyDescent="0.25">
      <c r="B74" s="815"/>
      <c r="C74" s="815"/>
      <c r="D74" s="1"/>
      <c r="E74" s="798"/>
      <c r="F74" s="798"/>
      <c r="G74" s="798"/>
      <c r="H74" s="798"/>
      <c r="I74" s="798"/>
      <c r="J74" s="798"/>
      <c r="K74" s="798"/>
      <c r="L74" s="798"/>
      <c r="M74" s="798"/>
      <c r="N74" s="798"/>
      <c r="O74" s="798"/>
      <c r="P74" s="798"/>
      <c r="Q74" s="798"/>
      <c r="R74" s="798"/>
      <c r="S74" s="798"/>
    </row>
    <row r="75" spans="2:19" x14ac:dyDescent="0.25">
      <c r="B75" s="815"/>
      <c r="C75" s="815"/>
      <c r="D75" s="1"/>
      <c r="E75" s="798"/>
      <c r="F75" s="798"/>
      <c r="G75" s="798"/>
      <c r="H75" s="798"/>
      <c r="I75" s="798"/>
      <c r="J75" s="798"/>
      <c r="K75" s="798"/>
      <c r="L75" s="798"/>
      <c r="M75" s="798"/>
      <c r="N75" s="798"/>
      <c r="O75" s="798"/>
      <c r="P75" s="798"/>
      <c r="Q75" s="798"/>
      <c r="R75" s="798"/>
      <c r="S75" s="798"/>
    </row>
    <row r="76" spans="2:19" x14ac:dyDescent="0.25">
      <c r="B76" s="815"/>
      <c r="C76" s="815"/>
      <c r="D76" s="1"/>
      <c r="E76" s="798"/>
      <c r="F76" s="798"/>
      <c r="G76" s="798"/>
      <c r="H76" s="798"/>
      <c r="I76" s="798"/>
      <c r="J76" s="798"/>
    </row>
    <row r="77" spans="2:19" x14ac:dyDescent="0.25">
      <c r="B77" s="815"/>
      <c r="C77" s="815"/>
      <c r="D77" s="1"/>
      <c r="E77" s="798"/>
      <c r="F77" s="798"/>
      <c r="G77" s="798"/>
      <c r="H77" s="798"/>
      <c r="I77" s="798"/>
      <c r="J77" s="798"/>
    </row>
    <row r="78" spans="2:19" x14ac:dyDescent="0.25">
      <c r="B78" s="815"/>
      <c r="C78" s="815"/>
      <c r="D78" s="1"/>
    </row>
    <row r="79" spans="2:19" x14ac:dyDescent="0.25">
      <c r="B79" s="815"/>
      <c r="C79" s="815"/>
      <c r="D79" s="1"/>
    </row>
    <row r="80" spans="2:19" x14ac:dyDescent="0.25">
      <c r="B80" s="815"/>
      <c r="C80" s="815"/>
      <c r="D80" s="1"/>
    </row>
    <row r="81" spans="2:4" x14ac:dyDescent="0.25">
      <c r="B81" s="815"/>
      <c r="C81" s="815"/>
      <c r="D81" s="1"/>
    </row>
    <row r="82" spans="2:4" x14ac:dyDescent="0.25">
      <c r="B82" s="815"/>
      <c r="C82" s="815"/>
      <c r="D82" s="1"/>
    </row>
    <row r="83" spans="2:4" x14ac:dyDescent="0.25">
      <c r="B83" s="815"/>
      <c r="C83" s="815"/>
      <c r="D83" s="1"/>
    </row>
    <row r="84" spans="2:4" x14ac:dyDescent="0.25">
      <c r="B84" s="815"/>
      <c r="C84" s="815"/>
      <c r="D84" s="1"/>
    </row>
  </sheetData>
  <sheetProtection algorithmName="SHA-512" hashValue="F4SSVYvcsEt0Sn71qw0vU3hoqFNS0I+HZldgNJEwoCzcO9lrP2ovRMF2rx1CJgzezlsXdUEzW4PzZIuajd23dg==" saltValue="DeYcdBEbvVGKauSwZ1bf8g==" spinCount="100000" sheet="1" objects="1" scenarios="1"/>
  <mergeCells count="31">
    <mergeCell ref="A52:C53"/>
    <mergeCell ref="A42:C42"/>
    <mergeCell ref="A50:C51"/>
    <mergeCell ref="A26:C27"/>
    <mergeCell ref="A28:C29"/>
    <mergeCell ref="A30:C31"/>
    <mergeCell ref="A32:C33"/>
    <mergeCell ref="A34:C35"/>
    <mergeCell ref="A36:C37"/>
    <mergeCell ref="A16:C17"/>
    <mergeCell ref="K20:S20"/>
    <mergeCell ref="K21:S21"/>
    <mergeCell ref="A18:C19"/>
    <mergeCell ref="A38:C39"/>
    <mergeCell ref="K25:R27"/>
    <mergeCell ref="A22:C23"/>
    <mergeCell ref="A24:C25"/>
    <mergeCell ref="A20:C21"/>
    <mergeCell ref="A1:C1"/>
    <mergeCell ref="A2:C3"/>
    <mergeCell ref="A4:C5"/>
    <mergeCell ref="F6:F7"/>
    <mergeCell ref="G6:J6"/>
    <mergeCell ref="E4:J5"/>
    <mergeCell ref="A6:C7"/>
    <mergeCell ref="E9:E12"/>
    <mergeCell ref="A8:C9"/>
    <mergeCell ref="A10:C11"/>
    <mergeCell ref="E13:E15"/>
    <mergeCell ref="A12:C13"/>
    <mergeCell ref="A14:C15"/>
  </mergeCells>
  <hyperlinks>
    <hyperlink ref="E43" r:id="rId1" xr:uid="{5B27D9C0-DB28-4BB1-9456-501DDDF38A99}"/>
    <hyperlink ref="A4:C5" location="Landing!A1" display="Home" xr:uid="{B20461DE-4EC8-4D51-A9B0-ECBFD193FBB5}"/>
    <hyperlink ref="A12:C13" location="ShellEI!A1" display=" - Event IT" xr:uid="{9F7E92E1-C43C-4BF5-BD55-79264E400364}"/>
    <hyperlink ref="A34:C35" location="ShellCD!A1" display="Your contact details" xr:uid="{C2E028C1-F2C3-4954-BA7D-8A91FA5F49F4}"/>
    <hyperlink ref="A36:C37" location="ShellOS!A1" display="Order summary" xr:uid="{D0530BBF-C945-4D6D-8ECC-A75F5E0CF27B}"/>
    <hyperlink ref="A16:C17" location="ShellSA!A1" display="- Safety" xr:uid="{252D0057-817A-4BA5-A0F1-FCDB044AF55C}"/>
    <hyperlink ref="A26:C27" location="'ShellCA (2)'!A1" display="- Catering - Lunch/Dinner" xr:uid="{5AF7F389-1822-483D-BDFF-107152C4DF7E}"/>
    <hyperlink ref="A28:C29" location="'ShellCA (3)'!A1" display="- Catering - Alcohol" xr:uid="{DB728E1A-31D3-4944-A869-688F4481ACF7}"/>
    <hyperlink ref="A30:C31" location="'ShellCA (4)'!A1" display="- Catering - Hygiene" xr:uid="{82BA514F-30F6-4210-BD38-F229A4B810C0}"/>
    <hyperlink ref="A24:C25" location="ShellCA!A1" display="- Catering - Breakfast" xr:uid="{D9FABDE4-5AC5-4753-870B-44CB7EE9A439}"/>
    <hyperlink ref="A38:C39" location="ShellTC!A1" display="Terms and Conditions" xr:uid="{D0BB91A6-4844-46C4-B76D-842F39870D69}"/>
    <hyperlink ref="A8:C9" location="ShellFS!A1" display="Full Service" xr:uid="{AEC6B0A5-5554-4216-B11F-4FC186DD3097}"/>
    <hyperlink ref="A6:C7" location="ShellIO!A1" display="Important information" xr:uid="{C33494DA-5E19-4CD7-B99F-D6836CFB4BAE}"/>
    <hyperlink ref="A50" r:id="rId2" display="eventorders.nec@necgroup.co.uk" xr:uid="{3CC054E3-B733-48CA-AB13-4660B47CF239}"/>
    <hyperlink ref="A50:C51" r:id="rId3" display="Click here to speak to our team!" xr:uid="{2B3AE9DE-A347-4075-92BD-45B45A33A6CE}"/>
    <hyperlink ref="A14:C15" location="ShellUT!A1" display="Utilities - plumbing &amp; compressed air" xr:uid="{69282B37-FD13-4E55-984A-6EBA0D600873}"/>
    <hyperlink ref="A10:C11" location="'ShellFS (2)'!A1" display="Stand Fitting" xr:uid="{716D9B20-E4DC-4650-AF13-83068B71F04E}"/>
    <hyperlink ref="A32:C33" location="ShellGR!A1" display="- Graphics &amp; Rigging" xr:uid="{56AF7501-DC54-4AF4-87E5-D9018DD6A5C2}"/>
    <hyperlink ref="A18:C19" location="ShellFC!A1" display="Floor Covering" xr:uid="{68A605E9-2035-4B44-9153-3ADD231613D6}"/>
    <hyperlink ref="A22:C23" location="ShellPP!A1" display="FIT Suggested Party Packages" xr:uid="{40847317-E421-4E83-8D16-3819E8DBCA57}"/>
    <hyperlink ref="A20:C21" location="ShellCL!A1" display="Cleaning" xr:uid="{667052C4-7ECB-46AB-97A1-1C28CC85EAE4}"/>
  </hyperlinks>
  <pageMargins left="0.25" right="0.25" top="0.75" bottom="0.75" header="0.3" footer="0.3"/>
  <pageSetup paperSize="9" scale="74" orientation="landscape"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E8288-71F6-456E-9FF1-040459E81A3D}">
  <sheetPr codeName="Sheet21">
    <tabColor rgb="FF162A3A"/>
    <pageSetUpPr autoPageBreaks="0" fitToPage="1"/>
  </sheetPr>
  <dimension ref="A1:BL110"/>
  <sheetViews>
    <sheetView showGridLines="0" showRowColHeaders="0" workbookViewId="0">
      <selection activeCell="A26" sqref="A26:C27"/>
    </sheetView>
  </sheetViews>
  <sheetFormatPr defaultColWidth="8.85546875" defaultRowHeight="15" x14ac:dyDescent="0.25"/>
  <cols>
    <col min="1" max="3" width="10.5703125" style="74" customWidth="1"/>
    <col min="4" max="4" width="4.5703125" style="1" customWidth="1"/>
    <col min="5" max="8" width="8.140625" style="1" customWidth="1"/>
    <col min="9" max="15" width="7.5703125" style="1" customWidth="1"/>
    <col min="16" max="16" width="10.285156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13.140625" style="1" bestFit="1" customWidth="1"/>
    <col min="27" max="27" width="9.5703125" style="1" customWidth="1"/>
    <col min="28" max="28" width="11.42578125" style="1" bestFit="1" customWidth="1"/>
    <col min="29" max="31" width="8.85546875" style="1" hidden="1" customWidth="1"/>
    <col min="32" max="16384" width="8.85546875" style="1"/>
  </cols>
  <sheetData>
    <row r="1" spans="1:64" s="74" customFormat="1" ht="36" customHeight="1" x14ac:dyDescent="0.2">
      <c r="A1" s="860" t="s">
        <v>4</v>
      </c>
      <c r="B1" s="860"/>
      <c r="C1" s="860"/>
      <c r="E1" s="75" t="str">
        <f>Landing!A2</f>
        <v>NEC Fully Connected Order Form - FIT Show 2025</v>
      </c>
      <c r="K1" s="76"/>
      <c r="L1" s="76"/>
      <c r="M1" s="68"/>
      <c r="Q1" s="913" t="s">
        <v>670</v>
      </c>
      <c r="R1" s="913"/>
      <c r="S1" s="913"/>
      <c r="T1" s="913"/>
      <c r="U1" s="913"/>
      <c r="V1" s="913"/>
      <c r="W1" s="913"/>
      <c r="X1" s="913"/>
      <c r="Y1" s="913"/>
      <c r="Z1" s="913"/>
      <c r="AA1" s="913"/>
      <c r="AB1" s="250"/>
    </row>
    <row r="2" spans="1:64" ht="15" customHeight="1" x14ac:dyDescent="0.25">
      <c r="A2" s="1146"/>
      <c r="B2" s="1146"/>
      <c r="C2" s="1146"/>
      <c r="D2" s="69"/>
      <c r="E2" s="69"/>
      <c r="F2" s="69"/>
      <c r="G2" s="69"/>
      <c r="H2" s="69"/>
      <c r="I2" s="69"/>
      <c r="J2" s="69"/>
      <c r="K2" s="69"/>
      <c r="L2" s="69"/>
      <c r="M2" s="69"/>
      <c r="N2" s="69"/>
      <c r="O2" s="69"/>
      <c r="P2" s="69"/>
      <c r="Q2" s="69"/>
      <c r="R2" s="69"/>
      <c r="S2" s="210"/>
      <c r="T2" s="69"/>
      <c r="U2" s="69"/>
      <c r="V2" s="210"/>
      <c r="W2" s="69"/>
      <c r="X2" s="69"/>
      <c r="Y2" s="210"/>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row>
    <row r="3" spans="1:64" ht="15" customHeight="1" x14ac:dyDescent="0.25">
      <c r="A3" s="1147"/>
      <c r="B3" s="1147"/>
      <c r="C3" s="1147"/>
      <c r="D3" s="69"/>
      <c r="E3" s="252"/>
      <c r="F3" s="252"/>
      <c r="G3" s="252"/>
      <c r="H3" s="252"/>
      <c r="I3" s="252"/>
      <c r="J3" s="252"/>
      <c r="K3" s="252"/>
      <c r="L3" s="252"/>
      <c r="M3" s="252"/>
      <c r="N3" s="252"/>
      <c r="O3" s="252"/>
      <c r="P3" s="252"/>
      <c r="Q3" s="252"/>
      <c r="R3" s="1191" t="s">
        <v>222</v>
      </c>
      <c r="S3" s="1172"/>
      <c r="T3" s="1172"/>
      <c r="U3" s="1172"/>
      <c r="V3" s="1172"/>
      <c r="W3" s="1172"/>
      <c r="X3" s="1172"/>
      <c r="Y3" s="1172"/>
      <c r="Z3" s="1173"/>
      <c r="AA3" s="252"/>
      <c r="AB3" s="252"/>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row>
    <row r="4" spans="1:64" ht="15" customHeight="1" x14ac:dyDescent="0.25">
      <c r="A4" s="930" t="s">
        <v>6</v>
      </c>
      <c r="B4" s="931"/>
      <c r="C4" s="932"/>
      <c r="D4" s="69"/>
      <c r="E4" s="1059" t="s">
        <v>30</v>
      </c>
      <c r="F4" s="1060"/>
      <c r="G4" s="1060"/>
      <c r="H4" s="1060"/>
      <c r="I4" s="738" t="s">
        <v>31</v>
      </c>
      <c r="J4" s="738"/>
      <c r="K4" s="738"/>
      <c r="L4" s="738"/>
      <c r="M4" s="738"/>
      <c r="N4" s="738"/>
      <c r="O4" s="738"/>
      <c r="P4" s="738"/>
      <c r="Q4" s="699" t="s">
        <v>619</v>
      </c>
      <c r="R4" s="701" t="s">
        <v>240</v>
      </c>
      <c r="S4" s="739" t="s">
        <v>147</v>
      </c>
      <c r="T4" s="701" t="s">
        <v>201</v>
      </c>
      <c r="U4" s="701" t="s">
        <v>240</v>
      </c>
      <c r="V4" s="739" t="s">
        <v>147</v>
      </c>
      <c r="W4" s="701" t="s">
        <v>201</v>
      </c>
      <c r="X4" s="701" t="s">
        <v>240</v>
      </c>
      <c r="Y4" s="739" t="s">
        <v>147</v>
      </c>
      <c r="Z4" s="701" t="s">
        <v>201</v>
      </c>
      <c r="AA4" s="699" t="s">
        <v>676</v>
      </c>
      <c r="AB4" s="710" t="s">
        <v>238</v>
      </c>
      <c r="AC4" s="730" t="s">
        <v>247</v>
      </c>
      <c r="AD4" s="405" t="s">
        <v>34</v>
      </c>
      <c r="AE4" s="405" t="s">
        <v>35</v>
      </c>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row>
    <row r="5" spans="1:64" ht="15" customHeight="1" x14ac:dyDescent="0.25">
      <c r="A5" s="933"/>
      <c r="B5" s="934"/>
      <c r="C5" s="935"/>
      <c r="D5" s="69"/>
      <c r="E5" s="1201" t="s">
        <v>620</v>
      </c>
      <c r="F5" s="1202"/>
      <c r="G5" s="1202"/>
      <c r="H5" s="1202"/>
      <c r="I5" s="731"/>
      <c r="J5" s="731"/>
      <c r="K5" s="731"/>
      <c r="L5" s="731"/>
      <c r="M5" s="732"/>
      <c r="N5" s="731"/>
      <c r="O5" s="731"/>
      <c r="P5" s="733"/>
      <c r="Q5" s="734"/>
      <c r="R5" s="735">
        <f>IF(SUM(R6:R9)&gt;0,9999,0)</f>
        <v>0</v>
      </c>
      <c r="S5" s="736"/>
      <c r="T5" s="734"/>
      <c r="U5" s="735">
        <f>IF(SUM(U6:U9)&gt;0,9999,0)</f>
        <v>0</v>
      </c>
      <c r="V5" s="736"/>
      <c r="W5" s="734"/>
      <c r="X5" s="735">
        <f>IF(SUM(X6:X9)&gt;0,9999,0)</f>
        <v>0</v>
      </c>
      <c r="Y5" s="736"/>
      <c r="Z5" s="734"/>
      <c r="AA5" s="735">
        <f>IF(SUM(AA6:AA9)&gt;0,9999,0)</f>
        <v>0</v>
      </c>
      <c r="AB5" s="737"/>
      <c r="AC5" s="376"/>
      <c r="AD5" s="376"/>
      <c r="AE5" s="376"/>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row>
    <row r="6" spans="1:64" ht="15" customHeight="1" x14ac:dyDescent="0.25">
      <c r="A6" s="852" t="s">
        <v>8</v>
      </c>
      <c r="B6" s="853"/>
      <c r="C6" s="854"/>
      <c r="D6" s="69"/>
      <c r="E6" s="1188" t="s">
        <v>707</v>
      </c>
      <c r="F6" s="1018"/>
      <c r="G6" s="1018"/>
      <c r="H6" s="1189"/>
      <c r="I6" s="1194" t="s">
        <v>701</v>
      </c>
      <c r="J6" s="1195"/>
      <c r="K6" s="1195"/>
      <c r="L6" s="1195"/>
      <c r="M6" s="1195"/>
      <c r="N6" s="1195"/>
      <c r="O6" s="1195"/>
      <c r="P6" s="1196"/>
      <c r="Q6" s="182">
        <v>64.150000000000006</v>
      </c>
      <c r="R6" s="383"/>
      <c r="S6" s="211"/>
      <c r="T6" s="202"/>
      <c r="U6" s="383"/>
      <c r="V6" s="222"/>
      <c r="W6" s="203"/>
      <c r="X6" s="383"/>
      <c r="Y6" s="224"/>
      <c r="Z6" s="204"/>
      <c r="AA6" s="411">
        <f>SUM(R6,U6,X6)</f>
        <v>0</v>
      </c>
      <c r="AB6" s="197">
        <f>$Q6*AA6</f>
        <v>0</v>
      </c>
      <c r="AC6" s="377">
        <f>$AB6</f>
        <v>0</v>
      </c>
      <c r="AD6" s="377">
        <f t="shared" ref="AD6:AE21" si="0">$AB6</f>
        <v>0</v>
      </c>
      <c r="AE6" s="377">
        <f t="shared" si="0"/>
        <v>0</v>
      </c>
      <c r="AF6" s="117"/>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row>
    <row r="7" spans="1:64" ht="15" customHeight="1" x14ac:dyDescent="0.25">
      <c r="A7" s="855"/>
      <c r="B7" s="856"/>
      <c r="C7" s="857"/>
      <c r="D7" s="69"/>
      <c r="E7" s="1186" t="s">
        <v>706</v>
      </c>
      <c r="F7" s="1005"/>
      <c r="G7" s="1005"/>
      <c r="H7" s="1187"/>
      <c r="I7" s="985" t="s">
        <v>702</v>
      </c>
      <c r="J7" s="1005"/>
      <c r="K7" s="1005"/>
      <c r="L7" s="1005"/>
      <c r="M7" s="1005"/>
      <c r="N7" s="1005"/>
      <c r="O7" s="1005"/>
      <c r="P7" s="1006"/>
      <c r="Q7" s="182">
        <v>24.8</v>
      </c>
      <c r="R7" s="383"/>
      <c r="S7" s="211"/>
      <c r="T7" s="202"/>
      <c r="U7" s="383"/>
      <c r="V7" s="222"/>
      <c r="W7" s="203"/>
      <c r="X7" s="383"/>
      <c r="Y7" s="224"/>
      <c r="Z7" s="204"/>
      <c r="AA7" s="411">
        <f t="shared" ref="AA7:AA9" si="1">SUM(R7,U7,X7)</f>
        <v>0</v>
      </c>
      <c r="AB7" s="197">
        <f>$Q7*AA7</f>
        <v>0</v>
      </c>
      <c r="AC7" s="377">
        <f t="shared" ref="AC7:AC9" si="2">$AB7</f>
        <v>0</v>
      </c>
      <c r="AD7" s="377">
        <f t="shared" si="0"/>
        <v>0</v>
      </c>
      <c r="AE7" s="377">
        <f t="shared" si="0"/>
        <v>0</v>
      </c>
      <c r="AF7" s="117"/>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row>
    <row r="8" spans="1:64" ht="15" customHeight="1" x14ac:dyDescent="0.25">
      <c r="A8" s="852" t="s">
        <v>840</v>
      </c>
      <c r="B8" s="853"/>
      <c r="C8" s="854"/>
      <c r="D8" s="69"/>
      <c r="E8" s="1186" t="s">
        <v>705</v>
      </c>
      <c r="F8" s="1005"/>
      <c r="G8" s="1005"/>
      <c r="H8" s="1187"/>
      <c r="I8" s="985" t="s">
        <v>703</v>
      </c>
      <c r="J8" s="1005"/>
      <c r="K8" s="1005"/>
      <c r="L8" s="1005"/>
      <c r="M8" s="1005"/>
      <c r="N8" s="1005"/>
      <c r="O8" s="1005"/>
      <c r="P8" s="1006"/>
      <c r="Q8" s="182">
        <v>18.149999999999999</v>
      </c>
      <c r="R8" s="383"/>
      <c r="S8" s="211"/>
      <c r="T8" s="202"/>
      <c r="U8" s="383"/>
      <c r="V8" s="211"/>
      <c r="W8" s="203"/>
      <c r="X8" s="383"/>
      <c r="Y8" s="224"/>
      <c r="Z8" s="204"/>
      <c r="AA8" s="411">
        <f t="shared" si="1"/>
        <v>0</v>
      </c>
      <c r="AB8" s="197">
        <f t="shared" ref="AB8:AB9" si="3">$Q8*AA8</f>
        <v>0</v>
      </c>
      <c r="AC8" s="377">
        <f t="shared" si="2"/>
        <v>0</v>
      </c>
      <c r="AD8" s="377">
        <f t="shared" si="0"/>
        <v>0</v>
      </c>
      <c r="AE8" s="377">
        <f t="shared" si="0"/>
        <v>0</v>
      </c>
      <c r="AF8" s="117"/>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row>
    <row r="9" spans="1:64" ht="15" customHeight="1" x14ac:dyDescent="0.25">
      <c r="A9" s="855"/>
      <c r="B9" s="856"/>
      <c r="C9" s="857"/>
      <c r="D9" s="69"/>
      <c r="E9" s="1199" t="s">
        <v>704</v>
      </c>
      <c r="F9" s="1192"/>
      <c r="G9" s="1192"/>
      <c r="H9" s="1200"/>
      <c r="I9" s="994" t="s">
        <v>713</v>
      </c>
      <c r="J9" s="1192"/>
      <c r="K9" s="1192"/>
      <c r="L9" s="1192"/>
      <c r="M9" s="1192"/>
      <c r="N9" s="1192"/>
      <c r="O9" s="1192"/>
      <c r="P9" s="1193"/>
      <c r="Q9" s="182">
        <v>6.4</v>
      </c>
      <c r="R9" s="383"/>
      <c r="S9" s="211"/>
      <c r="T9" s="202"/>
      <c r="U9" s="383"/>
      <c r="V9" s="211"/>
      <c r="W9" s="203"/>
      <c r="X9" s="383"/>
      <c r="Y9" s="224"/>
      <c r="Z9" s="204"/>
      <c r="AA9" s="411">
        <f t="shared" si="1"/>
        <v>0</v>
      </c>
      <c r="AB9" s="197">
        <f t="shared" si="3"/>
        <v>0</v>
      </c>
      <c r="AC9" s="377">
        <f t="shared" si="2"/>
        <v>0</v>
      </c>
      <c r="AD9" s="377">
        <f t="shared" si="0"/>
        <v>0</v>
      </c>
      <c r="AE9" s="377">
        <f t="shared" si="0"/>
        <v>0</v>
      </c>
      <c r="AF9" s="117"/>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row>
    <row r="10" spans="1:64" ht="15" customHeight="1" x14ac:dyDescent="0.25">
      <c r="A10" s="877" t="s">
        <v>863</v>
      </c>
      <c r="B10" s="878"/>
      <c r="C10" s="879"/>
      <c r="D10" s="69"/>
      <c r="E10" s="1197" t="s">
        <v>161</v>
      </c>
      <c r="F10" s="1198"/>
      <c r="G10" s="1198"/>
      <c r="H10" s="1198"/>
      <c r="I10" s="159"/>
      <c r="J10" s="159"/>
      <c r="K10" s="159"/>
      <c r="L10" s="159"/>
      <c r="M10" s="159"/>
      <c r="N10" s="159"/>
      <c r="O10" s="159"/>
      <c r="P10" s="253"/>
      <c r="Q10" s="183"/>
      <c r="R10" s="205">
        <f>IF(SUM(R11:R18)&gt;0,9999,0)</f>
        <v>0</v>
      </c>
      <c r="S10" s="212"/>
      <c r="T10" s="159"/>
      <c r="U10" s="205">
        <f>IF(SUM(U11:U18)&gt;0,9999,0)</f>
        <v>0</v>
      </c>
      <c r="V10" s="212"/>
      <c r="W10" s="159"/>
      <c r="X10" s="205">
        <f>IF(SUM(X11:X18)&gt;0,9999,0)</f>
        <v>0</v>
      </c>
      <c r="Y10" s="212"/>
      <c r="Z10" s="159"/>
      <c r="AA10" s="206">
        <f>IF(SUM(AA11:AA18)&gt;0,9999,0)</f>
        <v>0</v>
      </c>
      <c r="AB10" s="196"/>
      <c r="AC10" s="378"/>
      <c r="AD10" s="378"/>
      <c r="AE10" s="378"/>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row>
    <row r="11" spans="1:64" ht="15" customHeight="1" x14ac:dyDescent="0.25">
      <c r="A11" s="880"/>
      <c r="B11" s="881"/>
      <c r="C11" s="882"/>
      <c r="D11" s="69"/>
      <c r="E11" s="1188" t="s">
        <v>708</v>
      </c>
      <c r="F11" s="1018"/>
      <c r="G11" s="1018"/>
      <c r="H11" s="1189"/>
      <c r="I11" s="989" t="s">
        <v>714</v>
      </c>
      <c r="J11" s="1018"/>
      <c r="K11" s="1018"/>
      <c r="L11" s="1018"/>
      <c r="M11" s="1018"/>
      <c r="N11" s="1018"/>
      <c r="O11" s="1018"/>
      <c r="P11" s="1185"/>
      <c r="Q11" s="182">
        <v>17.7</v>
      </c>
      <c r="R11" s="383"/>
      <c r="S11" s="211"/>
      <c r="T11" s="202"/>
      <c r="U11" s="383"/>
      <c r="V11" s="222"/>
      <c r="W11" s="203"/>
      <c r="X11" s="383"/>
      <c r="Y11" s="224"/>
      <c r="Z11" s="204"/>
      <c r="AA11" s="411">
        <f t="shared" ref="AA11:AA18" si="4">SUM(R11,U11,X11)</f>
        <v>0</v>
      </c>
      <c r="AB11" s="197">
        <f t="shared" ref="AB11:AB18" si="5">$Q11*AA11</f>
        <v>0</v>
      </c>
      <c r="AC11" s="377">
        <f t="shared" ref="AC11:AC18" si="6">$AB11</f>
        <v>0</v>
      </c>
      <c r="AD11" s="377">
        <f t="shared" si="0"/>
        <v>0</v>
      </c>
      <c r="AE11" s="377">
        <f t="shared" si="0"/>
        <v>0</v>
      </c>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row>
    <row r="12" spans="1:64" ht="15" customHeight="1" x14ac:dyDescent="0.25">
      <c r="A12" s="852" t="s">
        <v>828</v>
      </c>
      <c r="B12" s="853"/>
      <c r="C12" s="854"/>
      <c r="D12" s="69"/>
      <c r="E12" s="1186" t="s">
        <v>709</v>
      </c>
      <c r="F12" s="1005"/>
      <c r="G12" s="1005"/>
      <c r="H12" s="1187"/>
      <c r="I12" s="985" t="s">
        <v>715</v>
      </c>
      <c r="J12" s="1005"/>
      <c r="K12" s="1005"/>
      <c r="L12" s="1005"/>
      <c r="M12" s="1005"/>
      <c r="N12" s="1005"/>
      <c r="O12" s="1005"/>
      <c r="P12" s="1006"/>
      <c r="Q12" s="182">
        <v>31</v>
      </c>
      <c r="R12" s="383"/>
      <c r="S12" s="211"/>
      <c r="T12" s="202"/>
      <c r="U12" s="383"/>
      <c r="V12" s="222"/>
      <c r="W12" s="203"/>
      <c r="X12" s="383"/>
      <c r="Y12" s="224"/>
      <c r="Z12" s="204"/>
      <c r="AA12" s="411">
        <f t="shared" si="4"/>
        <v>0</v>
      </c>
      <c r="AB12" s="197">
        <f t="shared" si="5"/>
        <v>0</v>
      </c>
      <c r="AC12" s="377">
        <f t="shared" si="6"/>
        <v>0</v>
      </c>
      <c r="AD12" s="377">
        <f t="shared" si="0"/>
        <v>0</v>
      </c>
      <c r="AE12" s="377">
        <f t="shared" si="0"/>
        <v>0</v>
      </c>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row>
    <row r="13" spans="1:64" ht="15" customHeight="1" x14ac:dyDescent="0.25">
      <c r="A13" s="855"/>
      <c r="B13" s="856"/>
      <c r="C13" s="857"/>
      <c r="D13" s="69"/>
      <c r="E13" s="1186" t="s">
        <v>710</v>
      </c>
      <c r="F13" s="1005"/>
      <c r="G13" s="1005"/>
      <c r="H13" s="1187"/>
      <c r="I13" s="985" t="s">
        <v>716</v>
      </c>
      <c r="J13" s="1005"/>
      <c r="K13" s="1005"/>
      <c r="L13" s="1005"/>
      <c r="M13" s="1005"/>
      <c r="N13" s="1005"/>
      <c r="O13" s="1005"/>
      <c r="P13" s="1006"/>
      <c r="Q13" s="182">
        <v>17.7</v>
      </c>
      <c r="R13" s="383"/>
      <c r="S13" s="211"/>
      <c r="T13" s="202"/>
      <c r="U13" s="383"/>
      <c r="V13" s="222"/>
      <c r="W13" s="203"/>
      <c r="X13" s="383"/>
      <c r="Y13" s="224"/>
      <c r="Z13" s="204"/>
      <c r="AA13" s="411">
        <f t="shared" si="4"/>
        <v>0</v>
      </c>
      <c r="AB13" s="197">
        <f t="shared" si="5"/>
        <v>0</v>
      </c>
      <c r="AC13" s="377">
        <f t="shared" si="6"/>
        <v>0</v>
      </c>
      <c r="AD13" s="377">
        <f t="shared" si="0"/>
        <v>0</v>
      </c>
      <c r="AE13" s="377">
        <f t="shared" si="0"/>
        <v>0</v>
      </c>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row>
    <row r="14" spans="1:64" ht="15" customHeight="1" x14ac:dyDescent="0.25">
      <c r="A14" s="866" t="s">
        <v>855</v>
      </c>
      <c r="B14" s="867"/>
      <c r="C14" s="868"/>
      <c r="D14" s="69"/>
      <c r="E14" s="1186" t="s">
        <v>711</v>
      </c>
      <c r="F14" s="1005"/>
      <c r="G14" s="1005"/>
      <c r="H14" s="1187"/>
      <c r="I14" s="985" t="s">
        <v>717</v>
      </c>
      <c r="J14" s="1005"/>
      <c r="K14" s="1005"/>
      <c r="L14" s="1005"/>
      <c r="M14" s="1005"/>
      <c r="N14" s="1005"/>
      <c r="O14" s="1005"/>
      <c r="P14" s="1006"/>
      <c r="Q14" s="182">
        <v>31</v>
      </c>
      <c r="R14" s="383"/>
      <c r="S14" s="211"/>
      <c r="T14" s="202"/>
      <c r="U14" s="383"/>
      <c r="V14" s="222"/>
      <c r="W14" s="203"/>
      <c r="X14" s="383"/>
      <c r="Y14" s="224"/>
      <c r="Z14" s="204"/>
      <c r="AA14" s="411">
        <f t="shared" si="4"/>
        <v>0</v>
      </c>
      <c r="AB14" s="197">
        <f t="shared" si="5"/>
        <v>0</v>
      </c>
      <c r="AC14" s="377">
        <f t="shared" si="6"/>
        <v>0</v>
      </c>
      <c r="AD14" s="377">
        <f t="shared" si="0"/>
        <v>0</v>
      </c>
      <c r="AE14" s="377">
        <f t="shared" si="0"/>
        <v>0</v>
      </c>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row>
    <row r="15" spans="1:64" ht="15" customHeight="1" x14ac:dyDescent="0.25">
      <c r="A15" s="869"/>
      <c r="B15" s="870"/>
      <c r="C15" s="871"/>
      <c r="D15" s="69"/>
      <c r="E15" s="1186" t="s">
        <v>180</v>
      </c>
      <c r="F15" s="1005"/>
      <c r="G15" s="1005"/>
      <c r="H15" s="1187"/>
      <c r="I15" s="985" t="s">
        <v>718</v>
      </c>
      <c r="J15" s="1005"/>
      <c r="K15" s="1005"/>
      <c r="L15" s="1005"/>
      <c r="M15" s="1005"/>
      <c r="N15" s="1005"/>
      <c r="O15" s="1005"/>
      <c r="P15" s="1006"/>
      <c r="Q15" s="182">
        <v>7.45</v>
      </c>
      <c r="R15" s="383"/>
      <c r="S15" s="211"/>
      <c r="T15" s="202"/>
      <c r="U15" s="383"/>
      <c r="V15" s="222"/>
      <c r="W15" s="203"/>
      <c r="X15" s="383"/>
      <c r="Y15" s="224"/>
      <c r="Z15" s="204"/>
      <c r="AA15" s="411">
        <f t="shared" si="4"/>
        <v>0</v>
      </c>
      <c r="AB15" s="197">
        <f t="shared" si="5"/>
        <v>0</v>
      </c>
      <c r="AC15" s="377">
        <f t="shared" si="6"/>
        <v>0</v>
      </c>
      <c r="AD15" s="377">
        <f t="shared" si="0"/>
        <v>0</v>
      </c>
      <c r="AE15" s="377">
        <f t="shared" si="0"/>
        <v>0</v>
      </c>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row>
    <row r="16" spans="1:64" ht="15" customHeight="1" x14ac:dyDescent="0.25">
      <c r="A16" s="852" t="s">
        <v>665</v>
      </c>
      <c r="B16" s="853"/>
      <c r="C16" s="854"/>
      <c r="D16" s="69"/>
      <c r="E16" s="1186" t="s">
        <v>729</v>
      </c>
      <c r="F16" s="1005"/>
      <c r="G16" s="1005"/>
      <c r="H16" s="1187"/>
      <c r="I16" s="985" t="s">
        <v>174</v>
      </c>
      <c r="J16" s="1005"/>
      <c r="K16" s="1005"/>
      <c r="L16" s="1005"/>
      <c r="M16" s="1005"/>
      <c r="N16" s="1005"/>
      <c r="O16" s="1005"/>
      <c r="P16" s="1006"/>
      <c r="Q16" s="182">
        <v>101.6</v>
      </c>
      <c r="R16" s="383"/>
      <c r="S16" s="211"/>
      <c r="T16" s="202"/>
      <c r="U16" s="383"/>
      <c r="V16" s="222"/>
      <c r="W16" s="203"/>
      <c r="X16" s="383"/>
      <c r="Y16" s="224"/>
      <c r="Z16" s="204"/>
      <c r="AA16" s="411">
        <f t="shared" si="4"/>
        <v>0</v>
      </c>
      <c r="AB16" s="197">
        <f t="shared" si="5"/>
        <v>0</v>
      </c>
      <c r="AC16" s="377">
        <f t="shared" si="6"/>
        <v>0</v>
      </c>
      <c r="AD16" s="377">
        <f t="shared" si="0"/>
        <v>0</v>
      </c>
      <c r="AE16" s="377">
        <f t="shared" si="0"/>
        <v>0</v>
      </c>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row>
    <row r="17" spans="1:64" ht="15" customHeight="1" x14ac:dyDescent="0.25">
      <c r="A17" s="855"/>
      <c r="B17" s="856"/>
      <c r="C17" s="857"/>
      <c r="D17" s="69"/>
      <c r="E17" s="1186" t="s">
        <v>175</v>
      </c>
      <c r="F17" s="1005"/>
      <c r="G17" s="1005"/>
      <c r="H17" s="1187"/>
      <c r="I17" s="985" t="s">
        <v>719</v>
      </c>
      <c r="J17" s="1005"/>
      <c r="K17" s="1005"/>
      <c r="L17" s="1005"/>
      <c r="M17" s="1005"/>
      <c r="N17" s="1005"/>
      <c r="O17" s="1005"/>
      <c r="P17" s="1006"/>
      <c r="Q17" s="182">
        <v>7.45</v>
      </c>
      <c r="R17" s="383"/>
      <c r="S17" s="211"/>
      <c r="T17" s="202"/>
      <c r="U17" s="383"/>
      <c r="V17" s="222"/>
      <c r="W17" s="203"/>
      <c r="X17" s="383"/>
      <c r="Y17" s="224"/>
      <c r="Z17" s="204"/>
      <c r="AA17" s="411">
        <f t="shared" si="4"/>
        <v>0</v>
      </c>
      <c r="AB17" s="197">
        <f t="shared" si="5"/>
        <v>0</v>
      </c>
      <c r="AC17" s="377">
        <f t="shared" si="6"/>
        <v>0</v>
      </c>
      <c r="AD17" s="377">
        <f t="shared" si="0"/>
        <v>0</v>
      </c>
      <c r="AE17" s="377">
        <f t="shared" si="0"/>
        <v>0</v>
      </c>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row>
    <row r="18" spans="1:64" ht="15" customHeight="1" x14ac:dyDescent="0.25">
      <c r="A18" s="852" t="s">
        <v>865</v>
      </c>
      <c r="B18" s="853"/>
      <c r="C18" s="854"/>
      <c r="D18" s="69"/>
      <c r="E18" s="1186" t="s">
        <v>730</v>
      </c>
      <c r="F18" s="1005"/>
      <c r="G18" s="1005"/>
      <c r="H18" s="1187"/>
      <c r="I18" s="985" t="s">
        <v>720</v>
      </c>
      <c r="J18" s="1005"/>
      <c r="K18" s="1005"/>
      <c r="L18" s="1005"/>
      <c r="M18" s="1005"/>
      <c r="N18" s="1005"/>
      <c r="O18" s="1005"/>
      <c r="P18" s="1006"/>
      <c r="Q18" s="182">
        <v>34.200000000000003</v>
      </c>
      <c r="R18" s="383"/>
      <c r="S18" s="211"/>
      <c r="T18" s="202"/>
      <c r="U18" s="383"/>
      <c r="V18" s="222"/>
      <c r="W18" s="203"/>
      <c r="X18" s="383"/>
      <c r="Y18" s="224"/>
      <c r="Z18" s="204"/>
      <c r="AA18" s="411">
        <f t="shared" si="4"/>
        <v>0</v>
      </c>
      <c r="AB18" s="197">
        <f t="shared" si="5"/>
        <v>0</v>
      </c>
      <c r="AC18" s="377">
        <f t="shared" si="6"/>
        <v>0</v>
      </c>
      <c r="AD18" s="377">
        <f t="shared" si="0"/>
        <v>0</v>
      </c>
      <c r="AE18" s="377">
        <f t="shared" si="0"/>
        <v>0</v>
      </c>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64" ht="15" customHeight="1" x14ac:dyDescent="0.25">
      <c r="A19" s="855"/>
      <c r="B19" s="856"/>
      <c r="C19" s="857"/>
      <c r="D19" s="69"/>
      <c r="E19" s="1197" t="s">
        <v>621</v>
      </c>
      <c r="F19" s="1198"/>
      <c r="G19" s="1198"/>
      <c r="H19" s="1198"/>
      <c r="I19" s="159"/>
      <c r="J19" s="159"/>
      <c r="K19" s="159"/>
      <c r="L19" s="159"/>
      <c r="M19" s="159"/>
      <c r="N19" s="159"/>
      <c r="O19" s="159"/>
      <c r="P19" s="253"/>
      <c r="Q19" s="183"/>
      <c r="R19" s="205">
        <f>IF(SUM(R20:R31)&gt;0,9999,0)</f>
        <v>0</v>
      </c>
      <c r="S19" s="212"/>
      <c r="T19" s="159"/>
      <c r="U19" s="205">
        <f>IF(SUM(U20:U31)&gt;0,9999,0)</f>
        <v>0</v>
      </c>
      <c r="V19" s="212"/>
      <c r="W19" s="159"/>
      <c r="X19" s="205">
        <f>IF(SUM(X20:X31)&gt;0,9999,0)</f>
        <v>0</v>
      </c>
      <c r="Y19" s="212"/>
      <c r="Z19" s="159"/>
      <c r="AA19" s="206">
        <f>IF(SUM(AA20:AA31)&gt;0,9999,0)</f>
        <v>0</v>
      </c>
      <c r="AB19" s="196"/>
      <c r="AC19" s="378"/>
      <c r="AD19" s="378"/>
      <c r="AE19" s="378"/>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row>
    <row r="20" spans="1:64" ht="15" customHeight="1" x14ac:dyDescent="0.25">
      <c r="A20" s="852" t="s">
        <v>633</v>
      </c>
      <c r="B20" s="853"/>
      <c r="C20" s="854"/>
      <c r="D20" s="69"/>
      <c r="E20" s="1188" t="s">
        <v>168</v>
      </c>
      <c r="F20" s="1018"/>
      <c r="G20" s="1018"/>
      <c r="H20" s="1189"/>
      <c r="I20" s="989" t="s">
        <v>721</v>
      </c>
      <c r="J20" s="1018"/>
      <c r="K20" s="1018"/>
      <c r="L20" s="1018"/>
      <c r="M20" s="1018"/>
      <c r="N20" s="1018"/>
      <c r="O20" s="1018"/>
      <c r="P20" s="1185"/>
      <c r="Q20" s="182">
        <v>42.75</v>
      </c>
      <c r="R20" s="383"/>
      <c r="S20" s="211"/>
      <c r="T20" s="202"/>
      <c r="U20" s="383"/>
      <c r="V20" s="222"/>
      <c r="W20" s="203"/>
      <c r="X20" s="383"/>
      <c r="Y20" s="224"/>
      <c r="Z20" s="204"/>
      <c r="AA20" s="411">
        <f t="shared" ref="AA20:AA31" si="7">SUM(R20,U20,X20)</f>
        <v>0</v>
      </c>
      <c r="AB20" s="197">
        <f t="shared" ref="AB20:AB31" si="8">$Q20*AA20</f>
        <v>0</v>
      </c>
      <c r="AC20" s="378">
        <f t="shared" ref="AC20:AE31" si="9">$AB20</f>
        <v>0</v>
      </c>
      <c r="AD20" s="378">
        <f t="shared" si="0"/>
        <v>0</v>
      </c>
      <c r="AE20" s="378">
        <f t="shared" si="0"/>
        <v>0</v>
      </c>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row>
    <row r="21" spans="1:64" ht="15" customHeight="1" x14ac:dyDescent="0.25">
      <c r="A21" s="855"/>
      <c r="B21" s="856"/>
      <c r="C21" s="857"/>
      <c r="D21" s="69"/>
      <c r="E21" s="1186" t="s">
        <v>169</v>
      </c>
      <c r="F21" s="1005"/>
      <c r="G21" s="1005"/>
      <c r="H21" s="1187"/>
      <c r="I21" s="985" t="s">
        <v>721</v>
      </c>
      <c r="J21" s="1005"/>
      <c r="K21" s="1005"/>
      <c r="L21" s="1005"/>
      <c r="M21" s="1005"/>
      <c r="N21" s="1005"/>
      <c r="O21" s="1005"/>
      <c r="P21" s="1006"/>
      <c r="Q21" s="182">
        <v>42.75</v>
      </c>
      <c r="R21" s="383"/>
      <c r="S21" s="211"/>
      <c r="T21" s="202"/>
      <c r="U21" s="383"/>
      <c r="V21" s="222"/>
      <c r="W21" s="203"/>
      <c r="X21" s="383"/>
      <c r="Y21" s="224"/>
      <c r="Z21" s="204"/>
      <c r="AA21" s="411">
        <f t="shared" si="7"/>
        <v>0</v>
      </c>
      <c r="AB21" s="197">
        <f t="shared" si="8"/>
        <v>0</v>
      </c>
      <c r="AC21" s="377">
        <f t="shared" si="9"/>
        <v>0</v>
      </c>
      <c r="AD21" s="377">
        <f t="shared" si="0"/>
        <v>0</v>
      </c>
      <c r="AE21" s="377">
        <f t="shared" si="0"/>
        <v>0</v>
      </c>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row>
    <row r="22" spans="1:64" ht="15" customHeight="1" x14ac:dyDescent="0.25">
      <c r="A22" s="877" t="s">
        <v>901</v>
      </c>
      <c r="B22" s="878"/>
      <c r="C22" s="879"/>
      <c r="D22" s="69"/>
      <c r="E22" s="1186" t="s">
        <v>170</v>
      </c>
      <c r="F22" s="1005"/>
      <c r="G22" s="1005"/>
      <c r="H22" s="1187"/>
      <c r="I22" s="985" t="s">
        <v>722</v>
      </c>
      <c r="J22" s="1005"/>
      <c r="K22" s="1005"/>
      <c r="L22" s="1005"/>
      <c r="M22" s="1005"/>
      <c r="N22" s="1005"/>
      <c r="O22" s="1005"/>
      <c r="P22" s="1006"/>
      <c r="Q22" s="182">
        <v>28.85</v>
      </c>
      <c r="R22" s="383"/>
      <c r="S22" s="211"/>
      <c r="T22" s="202"/>
      <c r="U22" s="383"/>
      <c r="V22" s="222"/>
      <c r="W22" s="203"/>
      <c r="X22" s="383"/>
      <c r="Y22" s="224"/>
      <c r="Z22" s="204"/>
      <c r="AA22" s="411">
        <f t="shared" si="7"/>
        <v>0</v>
      </c>
      <c r="AB22" s="197">
        <f t="shared" si="8"/>
        <v>0</v>
      </c>
      <c r="AC22" s="377">
        <f t="shared" si="9"/>
        <v>0</v>
      </c>
      <c r="AD22" s="377">
        <f t="shared" si="9"/>
        <v>0</v>
      </c>
      <c r="AE22" s="377">
        <f t="shared" si="9"/>
        <v>0</v>
      </c>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row>
    <row r="23" spans="1:64" ht="15" customHeight="1" x14ac:dyDescent="0.25">
      <c r="A23" s="880"/>
      <c r="B23" s="881"/>
      <c r="C23" s="882"/>
      <c r="D23" s="69"/>
      <c r="E23" s="1186" t="s">
        <v>171</v>
      </c>
      <c r="F23" s="1005"/>
      <c r="G23" s="1005"/>
      <c r="H23" s="1187"/>
      <c r="I23" s="985" t="s">
        <v>723</v>
      </c>
      <c r="J23" s="1005"/>
      <c r="K23" s="1005"/>
      <c r="L23" s="1005"/>
      <c r="M23" s="1005"/>
      <c r="N23" s="1005"/>
      <c r="O23" s="1005"/>
      <c r="P23" s="1006"/>
      <c r="Q23" s="182">
        <v>4.8499999999999996</v>
      </c>
      <c r="R23" s="383"/>
      <c r="S23" s="211"/>
      <c r="T23" s="202"/>
      <c r="U23" s="383"/>
      <c r="V23" s="222"/>
      <c r="W23" s="203"/>
      <c r="X23" s="383"/>
      <c r="Y23" s="224"/>
      <c r="Z23" s="204"/>
      <c r="AA23" s="411">
        <f t="shared" si="7"/>
        <v>0</v>
      </c>
      <c r="AB23" s="197">
        <f t="shared" si="8"/>
        <v>0</v>
      </c>
      <c r="AC23" s="377">
        <f t="shared" si="9"/>
        <v>0</v>
      </c>
      <c r="AD23" s="377">
        <f t="shared" si="9"/>
        <v>0</v>
      </c>
      <c r="AE23" s="377">
        <f t="shared" si="9"/>
        <v>0</v>
      </c>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row>
    <row r="24" spans="1:64" ht="15" customHeight="1" x14ac:dyDescent="0.25">
      <c r="A24" s="943" t="s">
        <v>666</v>
      </c>
      <c r="B24" s="944"/>
      <c r="C24" s="945"/>
      <c r="D24" s="69"/>
      <c r="E24" s="1186" t="s">
        <v>172</v>
      </c>
      <c r="F24" s="1005"/>
      <c r="G24" s="1005"/>
      <c r="H24" s="1187"/>
      <c r="I24" s="985" t="s">
        <v>724</v>
      </c>
      <c r="J24" s="1005"/>
      <c r="K24" s="1005"/>
      <c r="L24" s="1005"/>
      <c r="M24" s="1005"/>
      <c r="N24" s="1005"/>
      <c r="O24" s="1005"/>
      <c r="P24" s="1006"/>
      <c r="Q24" s="182">
        <v>10.65</v>
      </c>
      <c r="R24" s="383"/>
      <c r="S24" s="211"/>
      <c r="T24" s="202"/>
      <c r="U24" s="383"/>
      <c r="V24" s="222"/>
      <c r="W24" s="203"/>
      <c r="X24" s="383"/>
      <c r="Y24" s="224"/>
      <c r="Z24" s="204"/>
      <c r="AA24" s="411">
        <f t="shared" si="7"/>
        <v>0</v>
      </c>
      <c r="AB24" s="197">
        <f t="shared" si="8"/>
        <v>0</v>
      </c>
      <c r="AC24" s="377">
        <f t="shared" si="9"/>
        <v>0</v>
      </c>
      <c r="AD24" s="377">
        <f t="shared" si="9"/>
        <v>0</v>
      </c>
      <c r="AE24" s="377">
        <f t="shared" si="9"/>
        <v>0</v>
      </c>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row>
    <row r="25" spans="1:64" ht="15" customHeight="1" x14ac:dyDescent="0.25">
      <c r="A25" s="946"/>
      <c r="B25" s="947"/>
      <c r="C25" s="948"/>
      <c r="D25" s="69"/>
      <c r="E25" s="1186" t="s">
        <v>712</v>
      </c>
      <c r="F25" s="1005"/>
      <c r="G25" s="1005"/>
      <c r="H25" s="1187"/>
      <c r="I25" s="985" t="s">
        <v>725</v>
      </c>
      <c r="J25" s="1005"/>
      <c r="K25" s="1005"/>
      <c r="L25" s="1005"/>
      <c r="M25" s="1005"/>
      <c r="N25" s="1005"/>
      <c r="O25" s="1005"/>
      <c r="P25" s="1006"/>
      <c r="Q25" s="182">
        <v>4.8499999999999996</v>
      </c>
      <c r="R25" s="383"/>
      <c r="S25" s="211"/>
      <c r="T25" s="202"/>
      <c r="U25" s="383"/>
      <c r="V25" s="222"/>
      <c r="W25" s="203"/>
      <c r="X25" s="383"/>
      <c r="Y25" s="224"/>
      <c r="Z25" s="204"/>
      <c r="AA25" s="411">
        <f t="shared" si="7"/>
        <v>0</v>
      </c>
      <c r="AB25" s="197">
        <f t="shared" si="8"/>
        <v>0</v>
      </c>
      <c r="AC25" s="377">
        <f t="shared" si="9"/>
        <v>0</v>
      </c>
      <c r="AD25" s="377">
        <f t="shared" si="9"/>
        <v>0</v>
      </c>
      <c r="AE25" s="377">
        <f t="shared" si="9"/>
        <v>0</v>
      </c>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row>
    <row r="26" spans="1:64" ht="15" customHeight="1" x14ac:dyDescent="0.25">
      <c r="A26" s="852" t="s">
        <v>667</v>
      </c>
      <c r="B26" s="853"/>
      <c r="C26" s="854"/>
      <c r="D26" s="69"/>
      <c r="E26" s="1186" t="s">
        <v>245</v>
      </c>
      <c r="F26" s="1005"/>
      <c r="G26" s="1005"/>
      <c r="H26" s="1187"/>
      <c r="I26" s="985" t="s">
        <v>733</v>
      </c>
      <c r="J26" s="1005"/>
      <c r="K26" s="1005"/>
      <c r="L26" s="1005"/>
      <c r="M26" s="1005"/>
      <c r="N26" s="1005"/>
      <c r="O26" s="1005"/>
      <c r="P26" s="1006"/>
      <c r="Q26" s="182">
        <v>212</v>
      </c>
      <c r="R26" s="383"/>
      <c r="S26" s="211"/>
      <c r="T26" s="202"/>
      <c r="U26" s="383"/>
      <c r="V26" s="222"/>
      <c r="W26" s="203"/>
      <c r="X26" s="383"/>
      <c r="Y26" s="224"/>
      <c r="Z26" s="204"/>
      <c r="AA26" s="411">
        <f t="shared" si="7"/>
        <v>0</v>
      </c>
      <c r="AB26" s="197">
        <f t="shared" si="8"/>
        <v>0</v>
      </c>
      <c r="AC26" s="377">
        <f t="shared" si="9"/>
        <v>0</v>
      </c>
      <c r="AD26" s="377">
        <f t="shared" si="9"/>
        <v>0</v>
      </c>
      <c r="AE26" s="377">
        <f t="shared" si="9"/>
        <v>0</v>
      </c>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row>
    <row r="27" spans="1:64" ht="15" customHeight="1" x14ac:dyDescent="0.25">
      <c r="A27" s="855"/>
      <c r="B27" s="856"/>
      <c r="C27" s="857"/>
      <c r="D27" s="69"/>
      <c r="E27" s="1186" t="s">
        <v>173</v>
      </c>
      <c r="F27" s="1005"/>
      <c r="G27" s="1005"/>
      <c r="H27" s="1187"/>
      <c r="I27" s="985"/>
      <c r="J27" s="1005"/>
      <c r="K27" s="1005"/>
      <c r="L27" s="1005"/>
      <c r="M27" s="1005"/>
      <c r="N27" s="1005"/>
      <c r="O27" s="1005"/>
      <c r="P27" s="1006"/>
      <c r="Q27" s="182">
        <v>27.15</v>
      </c>
      <c r="R27" s="383"/>
      <c r="S27" s="211"/>
      <c r="T27" s="202"/>
      <c r="U27" s="383"/>
      <c r="V27" s="222"/>
      <c r="W27" s="203"/>
      <c r="X27" s="383"/>
      <c r="Y27" s="224"/>
      <c r="Z27" s="204"/>
      <c r="AA27" s="411">
        <f t="shared" si="7"/>
        <v>0</v>
      </c>
      <c r="AB27" s="197">
        <f t="shared" si="8"/>
        <v>0</v>
      </c>
      <c r="AC27" s="377">
        <f t="shared" si="9"/>
        <v>0</v>
      </c>
      <c r="AD27" s="377">
        <f t="shared" si="9"/>
        <v>0</v>
      </c>
      <c r="AE27" s="377">
        <f t="shared" si="9"/>
        <v>0</v>
      </c>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row>
    <row r="28" spans="1:64" ht="15" customHeight="1" x14ac:dyDescent="0.25">
      <c r="A28" s="852" t="s">
        <v>668</v>
      </c>
      <c r="B28" s="853"/>
      <c r="C28" s="854"/>
      <c r="D28" s="69"/>
      <c r="E28" s="1186" t="s">
        <v>181</v>
      </c>
      <c r="F28" s="1005"/>
      <c r="G28" s="1005"/>
      <c r="H28" s="1187"/>
      <c r="I28" s="985" t="s">
        <v>732</v>
      </c>
      <c r="J28" s="1005"/>
      <c r="K28" s="1005"/>
      <c r="L28" s="1005"/>
      <c r="M28" s="1005"/>
      <c r="N28" s="1005"/>
      <c r="O28" s="1005"/>
      <c r="P28" s="1006"/>
      <c r="Q28" s="182">
        <v>7.45</v>
      </c>
      <c r="R28" s="383"/>
      <c r="S28" s="211"/>
      <c r="T28" s="202"/>
      <c r="U28" s="383"/>
      <c r="V28" s="222"/>
      <c r="W28" s="203"/>
      <c r="X28" s="383"/>
      <c r="Y28" s="224"/>
      <c r="Z28" s="204"/>
      <c r="AA28" s="411">
        <f t="shared" si="7"/>
        <v>0</v>
      </c>
      <c r="AB28" s="197">
        <f t="shared" si="8"/>
        <v>0</v>
      </c>
      <c r="AC28" s="377">
        <f t="shared" si="9"/>
        <v>0</v>
      </c>
      <c r="AD28" s="377">
        <f t="shared" si="9"/>
        <v>0</v>
      </c>
      <c r="AE28" s="377">
        <f t="shared" si="9"/>
        <v>0</v>
      </c>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row>
    <row r="29" spans="1:64" ht="15" customHeight="1" x14ac:dyDescent="0.25">
      <c r="A29" s="855"/>
      <c r="B29" s="856"/>
      <c r="C29" s="857"/>
      <c r="D29" s="69"/>
      <c r="E29" s="1186" t="s">
        <v>728</v>
      </c>
      <c r="F29" s="1005"/>
      <c r="G29" s="1005"/>
      <c r="H29" s="1187"/>
      <c r="I29" s="985" t="s">
        <v>731</v>
      </c>
      <c r="J29" s="1005"/>
      <c r="K29" s="1005"/>
      <c r="L29" s="1005"/>
      <c r="M29" s="1005"/>
      <c r="N29" s="1005"/>
      <c r="O29" s="1005"/>
      <c r="P29" s="1006"/>
      <c r="Q29" s="182">
        <v>1.65</v>
      </c>
      <c r="R29" s="383"/>
      <c r="S29" s="211"/>
      <c r="T29" s="202"/>
      <c r="U29" s="383"/>
      <c r="V29" s="222"/>
      <c r="W29" s="203"/>
      <c r="X29" s="383"/>
      <c r="Y29" s="224"/>
      <c r="Z29" s="204"/>
      <c r="AA29" s="411">
        <f t="shared" si="7"/>
        <v>0</v>
      </c>
      <c r="AB29" s="197">
        <f t="shared" si="8"/>
        <v>0</v>
      </c>
      <c r="AC29" s="377">
        <f t="shared" si="9"/>
        <v>0</v>
      </c>
      <c r="AD29" s="377">
        <f t="shared" si="9"/>
        <v>0</v>
      </c>
      <c r="AE29" s="377">
        <f t="shared" si="9"/>
        <v>0</v>
      </c>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row>
    <row r="30" spans="1:64" ht="15" customHeight="1" x14ac:dyDescent="0.25">
      <c r="A30" s="852" t="s">
        <v>669</v>
      </c>
      <c r="B30" s="853"/>
      <c r="C30" s="854"/>
      <c r="D30" s="69"/>
      <c r="E30" s="1186" t="s">
        <v>182</v>
      </c>
      <c r="F30" s="1005"/>
      <c r="G30" s="1005"/>
      <c r="H30" s="1187"/>
      <c r="I30" s="985" t="s">
        <v>727</v>
      </c>
      <c r="J30" s="1005"/>
      <c r="K30" s="1005"/>
      <c r="L30" s="1005"/>
      <c r="M30" s="1005"/>
      <c r="N30" s="1005"/>
      <c r="O30" s="1005"/>
      <c r="P30" s="1006"/>
      <c r="Q30" s="182">
        <v>5.9</v>
      </c>
      <c r="R30" s="383"/>
      <c r="S30" s="211"/>
      <c r="T30" s="202"/>
      <c r="U30" s="383"/>
      <c r="V30" s="222"/>
      <c r="W30" s="203"/>
      <c r="X30" s="383"/>
      <c r="Y30" s="224"/>
      <c r="Z30" s="204"/>
      <c r="AA30" s="411">
        <f t="shared" si="7"/>
        <v>0</v>
      </c>
      <c r="AB30" s="197">
        <f t="shared" si="8"/>
        <v>0</v>
      </c>
      <c r="AC30" s="377">
        <f t="shared" si="9"/>
        <v>0</v>
      </c>
      <c r="AD30" s="377">
        <f t="shared" si="9"/>
        <v>0</v>
      </c>
      <c r="AE30" s="377">
        <f t="shared" si="9"/>
        <v>0</v>
      </c>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row>
    <row r="31" spans="1:64" ht="15" customHeight="1" x14ac:dyDescent="0.25">
      <c r="A31" s="855"/>
      <c r="B31" s="856"/>
      <c r="C31" s="857"/>
      <c r="D31" s="69"/>
      <c r="E31" s="1203" t="s">
        <v>183</v>
      </c>
      <c r="F31" s="1032"/>
      <c r="G31" s="1032"/>
      <c r="H31" s="1204"/>
      <c r="I31" s="1031" t="s">
        <v>726</v>
      </c>
      <c r="J31" s="1032"/>
      <c r="K31" s="1032"/>
      <c r="L31" s="1032"/>
      <c r="M31" s="1032"/>
      <c r="N31" s="1032"/>
      <c r="O31" s="1032"/>
      <c r="P31" s="1205"/>
      <c r="Q31" s="184">
        <v>9.6</v>
      </c>
      <c r="R31" s="384"/>
      <c r="S31" s="213"/>
      <c r="T31" s="207"/>
      <c r="U31" s="384"/>
      <c r="V31" s="223"/>
      <c r="W31" s="208"/>
      <c r="X31" s="384"/>
      <c r="Y31" s="225"/>
      <c r="Z31" s="209"/>
      <c r="AA31" s="412">
        <f t="shared" si="7"/>
        <v>0</v>
      </c>
      <c r="AB31" s="198">
        <f t="shared" si="8"/>
        <v>0</v>
      </c>
      <c r="AC31" s="379">
        <f t="shared" si="9"/>
        <v>0</v>
      </c>
      <c r="AD31" s="379">
        <f t="shared" si="9"/>
        <v>0</v>
      </c>
      <c r="AE31" s="379">
        <f t="shared" si="9"/>
        <v>0</v>
      </c>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row>
    <row r="32" spans="1:64" ht="15" customHeight="1" x14ac:dyDescent="0.25">
      <c r="A32" s="845" t="s">
        <v>862</v>
      </c>
      <c r="B32" s="846"/>
      <c r="C32" s="847"/>
      <c r="D32" s="69"/>
      <c r="E32" s="70"/>
      <c r="F32" s="70"/>
      <c r="G32" s="70"/>
      <c r="H32" s="70"/>
      <c r="I32" s="70"/>
      <c r="J32" s="70"/>
      <c r="K32" s="70"/>
      <c r="L32" s="70"/>
      <c r="M32" s="70"/>
      <c r="N32" s="70"/>
      <c r="O32" s="70"/>
      <c r="P32" s="70"/>
      <c r="Q32" s="94"/>
      <c r="R32" s="82"/>
      <c r="S32" s="214"/>
      <c r="T32" s="94"/>
      <c r="U32" s="82"/>
      <c r="V32" s="214"/>
      <c r="W32" s="94"/>
      <c r="X32" s="82"/>
      <c r="Y32" s="214"/>
      <c r="Z32" s="94"/>
      <c r="AA32" s="82"/>
      <c r="AB32" s="94"/>
      <c r="AC32"/>
      <c r="AD32"/>
      <c r="AE32"/>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row>
    <row r="33" spans="1:64" ht="15" customHeight="1" x14ac:dyDescent="0.25">
      <c r="A33" s="848"/>
      <c r="B33" s="849"/>
      <c r="C33" s="850"/>
      <c r="D33" s="69"/>
      <c r="E33" s="126" t="s">
        <v>197</v>
      </c>
      <c r="F33" s="126"/>
      <c r="G33" s="126"/>
      <c r="H33" s="126"/>
      <c r="I33" s="126"/>
      <c r="J33" s="126"/>
      <c r="K33" s="126"/>
      <c r="L33" s="126"/>
      <c r="M33" s="126"/>
      <c r="N33" s="126"/>
      <c r="O33" s="126"/>
      <c r="P33" s="126"/>
      <c r="Q33" s="127"/>
      <c r="R33" s="121"/>
      <c r="S33" s="215"/>
      <c r="T33" s="127"/>
      <c r="U33" s="121"/>
      <c r="V33" s="215"/>
      <c r="W33" s="127"/>
      <c r="X33" s="121"/>
      <c r="Y33" s="215"/>
      <c r="Z33" s="94"/>
      <c r="AA33" s="82"/>
      <c r="AB33" s="94"/>
      <c r="AC33"/>
      <c r="AD33"/>
      <c r="AE33"/>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64" ht="15" customHeight="1" x14ac:dyDescent="0.25">
      <c r="A34" s="930" t="s">
        <v>12</v>
      </c>
      <c r="B34" s="931"/>
      <c r="C34" s="932"/>
      <c r="D34" s="69"/>
      <c r="E34" s="122"/>
      <c r="F34" s="122"/>
      <c r="G34" s="122"/>
      <c r="H34" s="122"/>
      <c r="I34" s="122"/>
      <c r="J34" s="122"/>
      <c r="K34" s="122"/>
      <c r="L34" s="122"/>
      <c r="M34" s="122"/>
      <c r="N34" s="122"/>
      <c r="O34" s="122"/>
      <c r="P34" s="122"/>
      <c r="Q34" s="122"/>
      <c r="R34" s="122"/>
      <c r="S34" s="216"/>
      <c r="T34" s="122"/>
      <c r="U34" s="122"/>
      <c r="V34" s="216"/>
      <c r="W34" s="122"/>
      <c r="X34" s="122"/>
      <c r="Y34" s="216"/>
      <c r="Z34" s="85"/>
      <c r="AA34" s="85"/>
      <c r="AB34" s="85"/>
      <c r="AC34"/>
      <c r="AD34"/>
      <c r="AE34"/>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row>
    <row r="35" spans="1:64" ht="15" customHeight="1" x14ac:dyDescent="0.25">
      <c r="A35" s="933"/>
      <c r="B35" s="934"/>
      <c r="C35" s="935"/>
      <c r="D35" s="69"/>
      <c r="E35" s="122" t="s">
        <v>232</v>
      </c>
      <c r="F35" s="122"/>
      <c r="G35" s="122"/>
      <c r="H35" s="122"/>
      <c r="I35" s="122"/>
      <c r="J35" s="122"/>
      <c r="K35" s="122"/>
      <c r="L35" s="122"/>
      <c r="M35" s="122"/>
      <c r="N35" s="122"/>
      <c r="O35" s="122"/>
      <c r="P35" s="122"/>
      <c r="Q35" s="122"/>
      <c r="R35" s="122"/>
      <c r="S35" s="216"/>
      <c r="T35" s="122"/>
      <c r="U35" s="122"/>
      <c r="V35" s="216"/>
      <c r="W35" s="122"/>
      <c r="X35" s="122"/>
      <c r="Y35" s="216"/>
      <c r="Z35" s="85"/>
      <c r="AA35" s="85"/>
      <c r="AB35" s="85"/>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row>
    <row r="36" spans="1:64" ht="15" customHeight="1" x14ac:dyDescent="0.25">
      <c r="A36" s="930" t="s">
        <v>15</v>
      </c>
      <c r="B36" s="931"/>
      <c r="C36" s="932"/>
      <c r="D36" s="69"/>
      <c r="E36" s="122" t="s">
        <v>231</v>
      </c>
      <c r="F36" s="122"/>
      <c r="G36" s="122"/>
      <c r="H36" s="122"/>
      <c r="I36" s="122"/>
      <c r="J36" s="122"/>
      <c r="K36" s="122"/>
      <c r="L36" s="122"/>
      <c r="M36" s="122"/>
      <c r="N36" s="122"/>
      <c r="O36" s="122"/>
      <c r="P36" s="122"/>
      <c r="Q36" s="122"/>
      <c r="R36" s="122"/>
      <c r="S36" s="216"/>
      <c r="T36" s="122"/>
      <c r="U36" s="122"/>
      <c r="V36" s="216"/>
      <c r="W36" s="122"/>
      <c r="X36" s="122"/>
      <c r="Y36" s="216"/>
      <c r="Z36" s="85"/>
      <c r="AA36" s="85"/>
      <c r="AB36" s="85"/>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row>
    <row r="37" spans="1:64" ht="15" customHeight="1" x14ac:dyDescent="0.25">
      <c r="A37" s="933"/>
      <c r="B37" s="934"/>
      <c r="C37" s="935"/>
      <c r="D37" s="69"/>
      <c r="E37" s="122" t="s">
        <v>233</v>
      </c>
      <c r="F37" s="122"/>
      <c r="G37" s="122"/>
      <c r="H37" s="122"/>
      <c r="I37" s="122"/>
      <c r="J37" s="122"/>
      <c r="K37" s="122"/>
      <c r="L37" s="122"/>
      <c r="M37" s="122"/>
      <c r="N37" s="122"/>
      <c r="O37" s="122"/>
      <c r="P37" s="122"/>
      <c r="Q37" s="122"/>
      <c r="R37" s="122"/>
      <c r="S37" s="216"/>
      <c r="T37" s="122"/>
      <c r="U37" s="122"/>
      <c r="V37" s="216"/>
      <c r="W37" s="122"/>
      <c r="X37" s="122"/>
      <c r="Y37" s="216"/>
      <c r="Z37" s="85"/>
      <c r="AA37" s="85"/>
      <c r="AB37" s="85"/>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row>
    <row r="38" spans="1:64" ht="15" customHeight="1" x14ac:dyDescent="0.25">
      <c r="A38" s="930" t="s">
        <v>17</v>
      </c>
      <c r="B38" s="931"/>
      <c r="C38" s="932"/>
      <c r="D38" s="69"/>
      <c r="E38" s="122"/>
      <c r="F38" s="122"/>
      <c r="G38" s="122"/>
      <c r="H38" s="122"/>
      <c r="I38" s="122"/>
      <c r="J38" s="122"/>
      <c r="K38" s="122"/>
      <c r="L38" s="122"/>
      <c r="M38" s="122"/>
      <c r="N38" s="122"/>
      <c r="O38" s="122"/>
      <c r="P38" s="122"/>
      <c r="Q38" s="122"/>
      <c r="R38" s="122"/>
      <c r="S38" s="216"/>
      <c r="T38" s="122"/>
      <c r="U38" s="122"/>
      <c r="V38" s="216"/>
      <c r="W38" s="122"/>
      <c r="X38" s="122"/>
      <c r="Y38" s="216"/>
      <c r="Z38" s="85"/>
      <c r="AA38" s="85"/>
      <c r="AB38" s="85"/>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row>
    <row r="39" spans="1:64" ht="15" customHeight="1" x14ac:dyDescent="0.25">
      <c r="A39" s="933"/>
      <c r="B39" s="934"/>
      <c r="C39" s="935"/>
      <c r="D39" s="69"/>
      <c r="E39" s="117" t="s">
        <v>198</v>
      </c>
      <c r="F39" s="122"/>
      <c r="G39" s="122"/>
      <c r="H39" s="122"/>
      <c r="I39" s="122"/>
      <c r="J39" s="122"/>
      <c r="K39" s="122"/>
      <c r="L39" s="122"/>
      <c r="M39" s="122"/>
      <c r="N39" s="122"/>
      <c r="O39" s="122"/>
      <c r="P39" s="122"/>
      <c r="Q39" s="122"/>
      <c r="R39" s="122"/>
      <c r="S39" s="216"/>
      <c r="T39" s="122"/>
      <c r="U39" s="122"/>
      <c r="V39" s="216"/>
      <c r="W39" s="122"/>
      <c r="X39" s="122"/>
      <c r="Y39" s="216"/>
      <c r="Z39" s="85"/>
      <c r="AA39" s="85"/>
      <c r="AB39" s="85"/>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row>
    <row r="40" spans="1:64" ht="15" customHeight="1" x14ac:dyDescent="0.25">
      <c r="D40" s="69"/>
      <c r="E40" s="1190" t="s">
        <v>199</v>
      </c>
      <c r="F40" s="1190"/>
      <c r="G40" s="1190"/>
      <c r="H40" s="1190"/>
      <c r="I40" s="1190"/>
      <c r="J40" s="1190"/>
      <c r="K40" s="1190"/>
      <c r="L40" s="1190"/>
      <c r="M40" s="1190"/>
      <c r="N40" s="1190"/>
      <c r="O40" s="1190"/>
      <c r="P40" s="1190"/>
      <c r="Q40" s="1190"/>
      <c r="R40" s="1190"/>
      <c r="S40" s="1190"/>
      <c r="T40" s="1190"/>
      <c r="U40" s="1190"/>
      <c r="V40" s="1190"/>
      <c r="W40" s="1190"/>
      <c r="X40" s="1190"/>
      <c r="Y40" s="1190"/>
      <c r="Z40" s="85"/>
      <c r="AA40" s="85"/>
      <c r="AB40" s="85"/>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row>
    <row r="41" spans="1:64" ht="15" customHeight="1" x14ac:dyDescent="0.25">
      <c r="D41" s="69"/>
      <c r="E41" s="1190"/>
      <c r="F41" s="1190"/>
      <c r="G41" s="1190"/>
      <c r="H41" s="1190"/>
      <c r="I41" s="1190"/>
      <c r="J41" s="1190"/>
      <c r="K41" s="1190"/>
      <c r="L41" s="1190"/>
      <c r="M41" s="1190"/>
      <c r="N41" s="1190"/>
      <c r="O41" s="1190"/>
      <c r="P41" s="1190"/>
      <c r="Q41" s="1190"/>
      <c r="R41" s="1190"/>
      <c r="S41" s="1190"/>
      <c r="T41" s="1190"/>
      <c r="U41" s="1190"/>
      <c r="V41" s="1190"/>
      <c r="W41" s="1190"/>
      <c r="X41" s="1190"/>
      <c r="Y41" s="1190"/>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row>
    <row r="42" spans="1:64" ht="15" customHeight="1" x14ac:dyDescent="0.25">
      <c r="A42" s="858" t="s">
        <v>22</v>
      </c>
      <c r="B42" s="858"/>
      <c r="C42" s="858"/>
      <c r="D42" s="69"/>
      <c r="E42" s="1190"/>
      <c r="F42" s="1190"/>
      <c r="G42" s="1190"/>
      <c r="H42" s="1190"/>
      <c r="I42" s="1190"/>
      <c r="J42" s="1190"/>
      <c r="K42" s="1190"/>
      <c r="L42" s="1190"/>
      <c r="M42" s="1190"/>
      <c r="N42" s="1190"/>
      <c r="O42" s="1190"/>
      <c r="P42" s="1190"/>
      <c r="Q42" s="1190"/>
      <c r="R42" s="1190"/>
      <c r="S42" s="1190"/>
      <c r="T42" s="1190"/>
      <c r="U42" s="1190"/>
      <c r="V42" s="1190"/>
      <c r="W42" s="1190"/>
      <c r="X42" s="1190"/>
      <c r="Y42" s="1190"/>
      <c r="Z42" s="85"/>
      <c r="AA42" s="85"/>
      <c r="AB42" s="85"/>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row>
    <row r="43" spans="1:64" ht="15" customHeight="1" x14ac:dyDescent="0.25">
      <c r="A43" s="73" t="s">
        <v>80</v>
      </c>
      <c r="B43" s="667"/>
      <c r="C43" s="667"/>
      <c r="D43" s="69"/>
      <c r="E43" s="1190"/>
      <c r="F43" s="1190"/>
      <c r="G43" s="1190"/>
      <c r="H43" s="1190"/>
      <c r="I43" s="1190"/>
      <c r="J43" s="1190"/>
      <c r="K43" s="1190"/>
      <c r="L43" s="1190"/>
      <c r="M43" s="1190"/>
      <c r="N43" s="1190"/>
      <c r="O43" s="1190"/>
      <c r="P43" s="1190"/>
      <c r="Q43" s="1190"/>
      <c r="R43" s="1190"/>
      <c r="S43" s="1190"/>
      <c r="T43" s="1190"/>
      <c r="U43" s="1190"/>
      <c r="V43" s="1190"/>
      <c r="W43" s="1190"/>
      <c r="X43" s="1190"/>
      <c r="Y43" s="1190"/>
      <c r="Z43" s="85"/>
      <c r="AA43" s="85"/>
      <c r="AB43" s="85"/>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row>
    <row r="44" spans="1:64" ht="15" customHeight="1" x14ac:dyDescent="0.25">
      <c r="A44" s="73" t="s">
        <v>24</v>
      </c>
      <c r="B44" s="667"/>
      <c r="C44" s="667"/>
      <c r="D44" s="69"/>
      <c r="E44" s="1190"/>
      <c r="F44" s="1190"/>
      <c r="G44" s="1190"/>
      <c r="H44" s="1190"/>
      <c r="I44" s="1190"/>
      <c r="J44" s="1190"/>
      <c r="K44" s="1190"/>
      <c r="L44" s="1190"/>
      <c r="M44" s="1190"/>
      <c r="N44" s="1190"/>
      <c r="O44" s="1190"/>
      <c r="P44" s="1190"/>
      <c r="Q44" s="1190"/>
      <c r="R44" s="1190"/>
      <c r="S44" s="1190"/>
      <c r="T44" s="1190"/>
      <c r="U44" s="1190"/>
      <c r="V44" s="1190"/>
      <c r="W44" s="1190"/>
      <c r="X44" s="1190"/>
      <c r="Y44" s="1190"/>
      <c r="Z44" s="85"/>
      <c r="AA44" s="85"/>
      <c r="AB44" s="85"/>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row>
    <row r="45" spans="1:64" ht="15" customHeight="1" x14ac:dyDescent="0.25">
      <c r="A45" s="73" t="s">
        <v>25</v>
      </c>
      <c r="B45" s="667"/>
      <c r="C45" s="667"/>
      <c r="D45" s="69"/>
      <c r="E45" s="122" t="s">
        <v>244</v>
      </c>
      <c r="F45" s="122"/>
      <c r="G45" s="122"/>
      <c r="H45" s="122"/>
      <c r="I45" s="122"/>
      <c r="J45" s="122"/>
      <c r="K45" s="122"/>
      <c r="L45" s="122"/>
      <c r="M45" s="122"/>
      <c r="N45" s="122"/>
      <c r="O45" s="122"/>
      <c r="P45" s="122"/>
      <c r="Q45" s="122"/>
      <c r="R45" s="122"/>
      <c r="S45" s="216"/>
      <c r="T45" s="122"/>
      <c r="U45" s="122"/>
      <c r="V45" s="216"/>
      <c r="W45" s="122"/>
      <c r="X45" s="122"/>
      <c r="Y45" s="216"/>
      <c r="Z45" s="85"/>
      <c r="AA45" s="85"/>
      <c r="AB45" s="85"/>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row>
    <row r="46" spans="1:64" ht="15" customHeight="1" x14ac:dyDescent="0.25">
      <c r="A46" s="73" t="s">
        <v>26</v>
      </c>
      <c r="B46" s="667"/>
      <c r="C46" s="667"/>
      <c r="D46" s="69"/>
      <c r="E46" s="122" t="s">
        <v>200</v>
      </c>
      <c r="F46" s="122"/>
      <c r="G46" s="122"/>
      <c r="H46" s="122"/>
      <c r="I46" s="122"/>
      <c r="J46" s="122"/>
      <c r="K46" s="122"/>
      <c r="L46" s="122"/>
      <c r="M46" s="122"/>
      <c r="N46" s="122"/>
      <c r="O46" s="122"/>
      <c r="P46" s="122"/>
      <c r="Q46" s="122"/>
      <c r="R46" s="122"/>
      <c r="S46" s="216"/>
      <c r="T46" s="122"/>
      <c r="U46" s="122"/>
      <c r="V46" s="216"/>
      <c r="W46" s="122"/>
      <c r="X46" s="122"/>
      <c r="Y46" s="216"/>
      <c r="Z46" s="85"/>
      <c r="AA46" s="85"/>
      <c r="AB46" s="85"/>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row>
    <row r="47" spans="1:64" ht="15" customHeight="1" x14ac:dyDescent="0.25">
      <c r="A47" s="73" t="s">
        <v>27</v>
      </c>
      <c r="B47" s="667"/>
      <c r="C47" s="667"/>
      <c r="D47" s="69"/>
      <c r="E47" s="69"/>
      <c r="F47" s="95"/>
      <c r="G47" s="95"/>
      <c r="H47" s="95"/>
      <c r="I47" s="95"/>
      <c r="J47" s="95"/>
      <c r="K47" s="95"/>
      <c r="L47" s="95"/>
      <c r="M47" s="95"/>
      <c r="N47" s="95"/>
      <c r="O47" s="95"/>
      <c r="P47" s="95"/>
      <c r="Q47" s="95"/>
      <c r="R47" s="95"/>
      <c r="S47" s="217"/>
      <c r="T47" s="95"/>
      <c r="U47" s="95"/>
      <c r="V47" s="217"/>
      <c r="W47" s="95"/>
      <c r="X47" s="95"/>
      <c r="Y47" s="217"/>
      <c r="Z47" s="95"/>
      <c r="AA47" s="95"/>
      <c r="AB47" s="95"/>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row>
    <row r="48" spans="1:64" ht="15" customHeight="1" x14ac:dyDescent="0.25">
      <c r="A48" s="73" t="s">
        <v>28</v>
      </c>
      <c r="B48" s="667"/>
      <c r="C48" s="667"/>
      <c r="D48" s="69"/>
      <c r="E48" s="69"/>
      <c r="F48" s="85"/>
      <c r="G48" s="85"/>
      <c r="H48" s="85"/>
      <c r="I48" s="85"/>
      <c r="J48" s="85"/>
      <c r="K48" s="85"/>
      <c r="L48" s="85"/>
      <c r="M48" s="85"/>
      <c r="N48" s="85"/>
      <c r="O48" s="85"/>
      <c r="P48" s="85"/>
      <c r="Q48" s="85"/>
      <c r="R48" s="85"/>
      <c r="S48" s="218"/>
      <c r="T48" s="85"/>
      <c r="U48" s="85"/>
      <c r="V48" s="218"/>
      <c r="W48" s="85"/>
      <c r="X48" s="85"/>
      <c r="Y48" s="218"/>
      <c r="Z48" s="85"/>
      <c r="AA48" s="85"/>
      <c r="AB48" s="85"/>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row>
    <row r="49" spans="1:64" ht="15" customHeight="1" x14ac:dyDescent="0.25">
      <c r="A49" s="79"/>
      <c r="B49" s="667"/>
      <c r="C49" s="667"/>
      <c r="D49" s="69"/>
      <c r="E49" s="69"/>
      <c r="F49" s="85"/>
      <c r="G49" s="85"/>
      <c r="H49" s="85"/>
      <c r="I49" s="85"/>
      <c r="J49" s="85"/>
      <c r="K49" s="85"/>
      <c r="L49" s="85"/>
      <c r="M49" s="85"/>
      <c r="N49" s="85"/>
      <c r="O49" s="85"/>
      <c r="P49" s="85"/>
      <c r="Q49" s="85"/>
      <c r="R49" s="85"/>
      <c r="S49" s="218"/>
      <c r="T49" s="85"/>
      <c r="U49" s="85"/>
      <c r="V49" s="218"/>
      <c r="W49" s="85"/>
      <c r="X49" s="85"/>
      <c r="Y49" s="218"/>
      <c r="Z49" s="85"/>
      <c r="AA49" s="85"/>
      <c r="AB49" s="85"/>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row>
    <row r="50" spans="1:64" ht="15" customHeight="1" x14ac:dyDescent="0.25">
      <c r="A50" s="859" t="s">
        <v>810</v>
      </c>
      <c r="B50" s="859"/>
      <c r="C50" s="859"/>
      <c r="D50" s="69"/>
      <c r="E50" s="69"/>
      <c r="F50" s="69"/>
      <c r="G50" s="69"/>
      <c r="H50" s="69"/>
      <c r="I50" s="69"/>
      <c r="J50" s="69"/>
      <c r="K50" s="69"/>
      <c r="L50" s="69"/>
      <c r="M50" s="69"/>
      <c r="N50" s="69"/>
      <c r="O50" s="69"/>
      <c r="P50" s="69"/>
      <c r="Q50" s="69"/>
      <c r="R50" s="69"/>
      <c r="S50" s="210"/>
      <c r="T50" s="69"/>
      <c r="U50" s="69"/>
      <c r="V50" s="210"/>
      <c r="W50" s="69"/>
      <c r="X50" s="69"/>
      <c r="Y50" s="210"/>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row>
    <row r="51" spans="1:64" ht="15" customHeight="1" x14ac:dyDescent="0.25">
      <c r="A51" s="859"/>
      <c r="B51" s="859"/>
      <c r="C51" s="859"/>
      <c r="D51" s="69"/>
      <c r="E51" s="69"/>
      <c r="F51" s="69"/>
      <c r="G51" s="69"/>
      <c r="H51" s="69"/>
      <c r="I51" s="69"/>
      <c r="J51" s="69"/>
      <c r="K51" s="69"/>
      <c r="L51" s="69"/>
      <c r="M51" s="69"/>
      <c r="N51" s="69"/>
      <c r="O51" s="69"/>
      <c r="P51" s="69"/>
      <c r="Q51" s="69"/>
      <c r="R51" s="69"/>
      <c r="S51" s="210"/>
      <c r="T51" s="69"/>
      <c r="U51" s="69"/>
      <c r="V51" s="210"/>
      <c r="W51" s="69"/>
      <c r="X51" s="69"/>
      <c r="Y51" s="210"/>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row>
    <row r="52" spans="1:64" ht="15" customHeight="1" x14ac:dyDescent="0.25">
      <c r="A52" s="851" t="s">
        <v>29</v>
      </c>
      <c r="B52" s="851"/>
      <c r="C52" s="851"/>
      <c r="D52" s="69"/>
      <c r="E52" s="69"/>
      <c r="F52" s="69"/>
      <c r="G52" s="69"/>
      <c r="H52" s="69"/>
      <c r="I52" s="69"/>
      <c r="J52" s="69"/>
      <c r="K52" s="69"/>
      <c r="L52" s="69"/>
      <c r="M52" s="69"/>
      <c r="N52" s="69"/>
      <c r="O52" s="69"/>
      <c r="P52" s="69"/>
      <c r="Q52" s="69"/>
      <c r="R52" s="69"/>
      <c r="S52" s="210"/>
      <c r="T52" s="69"/>
      <c r="U52" s="69"/>
      <c r="V52" s="210"/>
      <c r="W52" s="69"/>
      <c r="X52" s="69"/>
      <c r="Y52" s="210"/>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row>
    <row r="53" spans="1:64" ht="15" customHeight="1" x14ac:dyDescent="0.25">
      <c r="A53" s="851"/>
      <c r="B53" s="851"/>
      <c r="C53" s="851"/>
      <c r="D53" s="69"/>
      <c r="E53" s="69"/>
      <c r="F53" s="69"/>
      <c r="G53" s="69"/>
      <c r="H53" s="69"/>
      <c r="I53" s="69"/>
      <c r="J53" s="69"/>
      <c r="K53" s="69"/>
      <c r="L53" s="69"/>
      <c r="M53" s="69"/>
      <c r="N53" s="69"/>
      <c r="O53" s="69"/>
      <c r="P53" s="69"/>
      <c r="Q53" s="69"/>
      <c r="R53" s="69"/>
      <c r="S53" s="210"/>
      <c r="T53" s="69"/>
      <c r="U53" s="69"/>
      <c r="V53" s="210"/>
      <c r="W53" s="69"/>
      <c r="X53" s="69"/>
      <c r="Y53" s="210"/>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row>
    <row r="54" spans="1:64" ht="15" customHeight="1" x14ac:dyDescent="0.25">
      <c r="A54" s="666"/>
      <c r="C54" s="666"/>
      <c r="D54" s="69"/>
      <c r="E54" s="69"/>
      <c r="F54" s="69"/>
      <c r="G54" s="69"/>
      <c r="H54" s="69"/>
      <c r="I54" s="69"/>
      <c r="J54" s="69"/>
      <c r="K54" s="69"/>
      <c r="L54" s="69"/>
      <c r="M54" s="69"/>
      <c r="N54" s="69"/>
      <c r="O54" s="69"/>
      <c r="P54" s="69"/>
      <c r="Q54" s="69"/>
      <c r="R54" s="69"/>
      <c r="S54" s="210"/>
      <c r="T54" s="69"/>
      <c r="U54" s="69"/>
      <c r="V54" s="210"/>
      <c r="W54" s="69"/>
      <c r="X54" s="69"/>
      <c r="Y54" s="210"/>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row>
    <row r="55" spans="1:64" ht="15" customHeight="1" x14ac:dyDescent="0.25">
      <c r="D55" s="69"/>
      <c r="E55" s="69"/>
      <c r="F55" s="69"/>
      <c r="G55" s="69"/>
      <c r="H55" s="69"/>
      <c r="I55" s="69"/>
      <c r="J55" s="69"/>
      <c r="K55" s="69"/>
      <c r="L55" s="69"/>
      <c r="M55" s="69"/>
      <c r="N55" s="69"/>
      <c r="O55" s="69"/>
      <c r="P55" s="69"/>
      <c r="Q55" s="69"/>
      <c r="R55" s="69"/>
      <c r="S55" s="210"/>
      <c r="T55" s="69"/>
      <c r="U55" s="69"/>
      <c r="V55" s="210"/>
      <c r="W55" s="69"/>
      <c r="X55" s="69"/>
      <c r="Y55" s="210"/>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row>
    <row r="56" spans="1:64" ht="15" customHeight="1" x14ac:dyDescent="0.25">
      <c r="D56" s="69"/>
      <c r="E56" s="69"/>
      <c r="F56" s="69"/>
      <c r="G56" s="69"/>
      <c r="H56" s="69"/>
      <c r="I56" s="69"/>
      <c r="J56" s="69"/>
      <c r="K56" s="69"/>
      <c r="L56" s="69"/>
      <c r="M56" s="69"/>
      <c r="N56" s="69"/>
      <c r="O56" s="69"/>
      <c r="P56" s="69"/>
      <c r="Q56" s="69"/>
      <c r="R56" s="69"/>
      <c r="S56" s="210"/>
      <c r="T56" s="69"/>
      <c r="U56" s="69"/>
      <c r="V56" s="210"/>
      <c r="W56" s="69"/>
      <c r="X56" s="69"/>
      <c r="Y56" s="210"/>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row>
    <row r="57" spans="1:64" ht="15" customHeight="1" x14ac:dyDescent="0.25">
      <c r="D57" s="69"/>
      <c r="E57" s="69"/>
      <c r="F57" s="69"/>
      <c r="G57" s="69"/>
      <c r="H57" s="69"/>
      <c r="I57" s="69"/>
      <c r="J57" s="69"/>
      <c r="K57" s="69"/>
      <c r="L57" s="69"/>
      <c r="M57" s="69"/>
      <c r="N57" s="69"/>
      <c r="O57" s="69"/>
      <c r="P57" s="69"/>
      <c r="Q57" s="69"/>
      <c r="R57" s="69"/>
      <c r="S57" s="210"/>
      <c r="T57" s="69"/>
      <c r="U57" s="69"/>
      <c r="V57" s="210"/>
      <c r="W57" s="69"/>
      <c r="X57" s="69"/>
      <c r="Y57" s="210"/>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row>
    <row r="58" spans="1:64" ht="15" customHeight="1" x14ac:dyDescent="0.25">
      <c r="D58" s="69"/>
      <c r="E58" s="69"/>
      <c r="F58" s="69"/>
      <c r="G58" s="69"/>
      <c r="H58" s="69"/>
      <c r="I58" s="69"/>
      <c r="J58" s="69"/>
      <c r="K58" s="69"/>
      <c r="L58" s="69"/>
      <c r="M58" s="69"/>
      <c r="N58" s="69"/>
      <c r="O58" s="69"/>
      <c r="P58" s="69"/>
      <c r="Q58" s="69"/>
      <c r="R58" s="69"/>
      <c r="S58" s="210"/>
      <c r="T58" s="69"/>
      <c r="U58" s="69"/>
      <c r="V58" s="210"/>
      <c r="W58" s="69"/>
      <c r="X58" s="69"/>
      <c r="Y58" s="210"/>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row>
    <row r="59" spans="1:64" ht="15" customHeight="1" x14ac:dyDescent="0.25">
      <c r="D59" s="69"/>
      <c r="E59" s="69"/>
      <c r="F59" s="69"/>
      <c r="G59" s="69"/>
      <c r="H59" s="69"/>
      <c r="I59" s="69"/>
      <c r="J59" s="69"/>
      <c r="K59" s="69"/>
      <c r="L59" s="69"/>
      <c r="M59" s="69"/>
      <c r="N59" s="69"/>
      <c r="O59" s="69"/>
      <c r="P59" s="69"/>
      <c r="Q59" s="69"/>
      <c r="R59" s="69"/>
      <c r="S59" s="210"/>
      <c r="T59" s="69"/>
      <c r="U59" s="69"/>
      <c r="V59" s="210"/>
      <c r="W59" s="69"/>
      <c r="X59" s="69"/>
      <c r="Y59" s="210"/>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row>
    <row r="60" spans="1:64" ht="15" customHeight="1" x14ac:dyDescent="0.25">
      <c r="D60" s="69"/>
      <c r="E60" s="69"/>
      <c r="F60" s="69"/>
      <c r="G60" s="69"/>
      <c r="H60" s="69"/>
      <c r="I60" s="69"/>
      <c r="J60" s="69"/>
      <c r="K60" s="69"/>
      <c r="L60" s="69"/>
      <c r="M60" s="69"/>
      <c r="N60" s="69"/>
      <c r="O60" s="69"/>
      <c r="P60" s="69"/>
      <c r="Q60" s="69"/>
      <c r="R60" s="69"/>
      <c r="S60" s="210"/>
      <c r="T60" s="69"/>
      <c r="U60" s="69"/>
      <c r="V60" s="210"/>
      <c r="W60" s="69"/>
      <c r="X60" s="69"/>
      <c r="Y60" s="210"/>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row>
    <row r="61" spans="1:64" ht="15" customHeight="1" x14ac:dyDescent="0.25">
      <c r="D61" s="69"/>
      <c r="E61" s="69"/>
      <c r="F61" s="69"/>
      <c r="G61" s="69"/>
      <c r="H61" s="69"/>
      <c r="I61" s="69"/>
      <c r="J61" s="69"/>
      <c r="K61" s="69"/>
      <c r="L61" s="69"/>
      <c r="M61" s="69"/>
      <c r="N61" s="69"/>
      <c r="O61" s="69"/>
      <c r="P61" s="69"/>
      <c r="Q61" s="69"/>
      <c r="R61" s="69"/>
      <c r="S61" s="210"/>
      <c r="T61" s="69"/>
      <c r="U61" s="69"/>
      <c r="V61" s="210"/>
      <c r="W61" s="69"/>
      <c r="X61" s="69"/>
      <c r="Y61" s="210"/>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row>
    <row r="62" spans="1:64" ht="15" customHeight="1" x14ac:dyDescent="0.25">
      <c r="D62" s="69"/>
      <c r="E62" s="69"/>
      <c r="F62" s="69"/>
      <c r="G62" s="69"/>
      <c r="H62" s="69"/>
      <c r="I62" s="69"/>
      <c r="J62" s="69"/>
      <c r="K62" s="69"/>
      <c r="L62" s="69"/>
      <c r="M62" s="69"/>
      <c r="N62" s="69"/>
      <c r="O62" s="69"/>
      <c r="P62" s="69"/>
      <c r="Q62" s="69"/>
      <c r="R62" s="69"/>
      <c r="S62" s="210"/>
      <c r="T62" s="69"/>
      <c r="U62" s="69"/>
      <c r="V62" s="210"/>
      <c r="W62" s="69"/>
      <c r="X62" s="69"/>
      <c r="Y62" s="210"/>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row>
    <row r="63" spans="1:64" ht="15" customHeight="1" x14ac:dyDescent="0.25">
      <c r="D63" s="69"/>
      <c r="E63" s="69"/>
      <c r="F63" s="69"/>
      <c r="G63" s="69"/>
      <c r="H63" s="69"/>
      <c r="I63" s="69"/>
      <c r="J63" s="69"/>
      <c r="K63" s="69"/>
      <c r="L63" s="69"/>
      <c r="M63" s="69"/>
      <c r="N63" s="69"/>
      <c r="O63" s="69"/>
      <c r="P63" s="69"/>
      <c r="Q63" s="69"/>
      <c r="R63" s="69"/>
      <c r="S63" s="210"/>
      <c r="T63" s="69"/>
      <c r="U63" s="69"/>
      <c r="V63" s="210"/>
      <c r="W63" s="69"/>
      <c r="X63" s="69"/>
      <c r="Y63" s="210"/>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row>
    <row r="64" spans="1:64" ht="15" customHeight="1" x14ac:dyDescent="0.25">
      <c r="D64" s="69"/>
      <c r="E64" s="69"/>
      <c r="F64" s="69"/>
      <c r="G64" s="69"/>
      <c r="H64" s="69"/>
      <c r="I64" s="69"/>
      <c r="J64" s="69"/>
      <c r="K64" s="69"/>
      <c r="L64" s="69"/>
      <c r="M64" s="69"/>
      <c r="N64" s="69"/>
      <c r="O64" s="69"/>
      <c r="P64" s="69"/>
      <c r="Q64" s="69"/>
      <c r="R64" s="69"/>
      <c r="S64" s="210"/>
      <c r="T64" s="69"/>
      <c r="U64" s="69"/>
      <c r="V64" s="210"/>
      <c r="W64" s="69"/>
      <c r="X64" s="69"/>
      <c r="Y64" s="210"/>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row>
    <row r="65" spans="4:64" ht="15" customHeight="1" x14ac:dyDescent="0.25">
      <c r="D65" s="69"/>
      <c r="E65" s="69"/>
      <c r="F65" s="69"/>
      <c r="G65" s="69"/>
      <c r="H65" s="69"/>
      <c r="I65" s="69"/>
      <c r="J65" s="69"/>
      <c r="K65" s="69"/>
      <c r="L65" s="69"/>
      <c r="M65" s="69"/>
      <c r="N65" s="69"/>
      <c r="O65" s="69"/>
      <c r="P65" s="69"/>
      <c r="Q65" s="69"/>
      <c r="R65" s="69"/>
      <c r="S65" s="210"/>
      <c r="T65" s="69"/>
      <c r="U65" s="69"/>
      <c r="V65" s="210"/>
      <c r="W65" s="69"/>
      <c r="X65" s="69"/>
      <c r="Y65" s="210"/>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row>
    <row r="66" spans="4:64" ht="15" customHeight="1" x14ac:dyDescent="0.25">
      <c r="D66" s="69"/>
      <c r="E66" s="69"/>
      <c r="F66" s="69"/>
      <c r="G66" s="69"/>
      <c r="H66" s="69"/>
      <c r="I66" s="69"/>
      <c r="J66" s="69"/>
      <c r="K66" s="69"/>
      <c r="L66" s="69"/>
      <c r="M66" s="69"/>
      <c r="N66" s="69"/>
      <c r="O66" s="69"/>
      <c r="P66" s="69"/>
      <c r="Q66" s="69"/>
      <c r="R66" s="69"/>
      <c r="S66" s="210"/>
      <c r="T66" s="69"/>
      <c r="U66" s="69"/>
      <c r="V66" s="210"/>
      <c r="W66" s="69"/>
      <c r="X66" s="69"/>
      <c r="Y66" s="210"/>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row>
    <row r="67" spans="4:64" ht="15" customHeight="1" x14ac:dyDescent="0.25">
      <c r="D67" s="69"/>
      <c r="E67" s="69"/>
      <c r="F67" s="69"/>
      <c r="G67" s="69"/>
      <c r="H67" s="69"/>
      <c r="I67" s="69"/>
      <c r="J67" s="69"/>
      <c r="K67" s="69"/>
      <c r="L67" s="69"/>
      <c r="M67" s="69"/>
      <c r="N67" s="69"/>
      <c r="O67" s="69"/>
      <c r="P67" s="69"/>
      <c r="Q67" s="69"/>
      <c r="R67" s="69"/>
      <c r="S67" s="210"/>
      <c r="T67" s="69"/>
      <c r="U67" s="69"/>
      <c r="V67" s="210"/>
      <c r="W67" s="69"/>
      <c r="X67" s="69"/>
      <c r="Y67" s="210"/>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row>
    <row r="68" spans="4:64" ht="15" customHeight="1" x14ac:dyDescent="0.25">
      <c r="D68" s="69"/>
      <c r="E68" s="69"/>
      <c r="F68" s="69"/>
      <c r="G68" s="69"/>
      <c r="H68" s="69"/>
      <c r="I68" s="69"/>
      <c r="J68" s="69"/>
      <c r="K68" s="69"/>
      <c r="L68" s="69"/>
      <c r="M68" s="69"/>
      <c r="N68" s="69"/>
      <c r="O68" s="69"/>
      <c r="P68" s="69"/>
      <c r="Q68" s="69"/>
      <c r="R68" s="69"/>
      <c r="S68" s="210"/>
      <c r="T68" s="69"/>
      <c r="U68" s="69"/>
      <c r="V68" s="210"/>
      <c r="W68" s="69"/>
      <c r="X68" s="69"/>
      <c r="Y68" s="210"/>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row>
    <row r="69" spans="4:64" ht="15" customHeight="1" x14ac:dyDescent="0.25">
      <c r="D69" s="69"/>
      <c r="E69" s="69"/>
      <c r="F69" s="69"/>
      <c r="G69" s="69"/>
      <c r="H69" s="69"/>
      <c r="I69" s="69"/>
      <c r="J69" s="69"/>
      <c r="K69" s="69"/>
      <c r="L69" s="69"/>
      <c r="M69" s="69"/>
      <c r="N69" s="69"/>
      <c r="O69" s="69"/>
      <c r="P69" s="69"/>
      <c r="Q69" s="69"/>
      <c r="R69" s="69"/>
      <c r="S69" s="210"/>
      <c r="T69" s="69"/>
      <c r="U69" s="69"/>
      <c r="V69" s="210"/>
      <c r="W69" s="69"/>
      <c r="X69" s="69"/>
      <c r="Y69" s="210"/>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row>
    <row r="70" spans="4:64" ht="15" customHeight="1" x14ac:dyDescent="0.25">
      <c r="D70" s="69"/>
      <c r="E70" s="69"/>
      <c r="F70" s="69"/>
      <c r="G70" s="69"/>
      <c r="H70" s="69"/>
      <c r="I70" s="69"/>
      <c r="J70" s="69"/>
      <c r="K70" s="69"/>
      <c r="L70" s="69"/>
      <c r="M70" s="69"/>
      <c r="N70" s="69"/>
      <c r="O70" s="69"/>
      <c r="P70" s="69"/>
      <c r="Q70" s="69"/>
      <c r="R70" s="69"/>
      <c r="S70" s="210"/>
      <c r="T70" s="69"/>
      <c r="U70" s="69"/>
      <c r="V70" s="210"/>
      <c r="W70" s="69"/>
      <c r="X70" s="69"/>
      <c r="Y70" s="210"/>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row>
    <row r="71" spans="4:64" ht="15" customHeight="1" x14ac:dyDescent="0.25">
      <c r="D71" s="69"/>
      <c r="E71" s="69"/>
      <c r="F71" s="69"/>
      <c r="G71" s="69"/>
      <c r="H71" s="69"/>
      <c r="I71" s="69"/>
      <c r="J71" s="69"/>
      <c r="K71" s="69"/>
      <c r="L71" s="69"/>
      <c r="M71" s="69"/>
      <c r="N71" s="69"/>
      <c r="O71" s="69"/>
      <c r="P71" s="69"/>
      <c r="Q71" s="69"/>
      <c r="R71" s="69"/>
      <c r="S71" s="210"/>
      <c r="T71" s="69"/>
      <c r="U71" s="69"/>
      <c r="V71" s="210"/>
      <c r="W71" s="69"/>
      <c r="X71" s="69"/>
      <c r="Y71" s="210"/>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row>
    <row r="72" spans="4:64" ht="15" customHeight="1" x14ac:dyDescent="0.25">
      <c r="D72" s="69"/>
      <c r="E72" s="69"/>
      <c r="F72" s="69"/>
      <c r="G72" s="69"/>
      <c r="H72" s="69"/>
      <c r="I72" s="69"/>
      <c r="J72" s="69"/>
      <c r="K72" s="69"/>
      <c r="L72" s="69"/>
      <c r="M72" s="69"/>
      <c r="N72" s="69"/>
      <c r="O72" s="69"/>
      <c r="P72" s="69"/>
      <c r="Q72" s="69"/>
      <c r="R72" s="69"/>
      <c r="S72" s="210"/>
      <c r="T72" s="69"/>
      <c r="U72" s="69"/>
      <c r="V72" s="210"/>
      <c r="W72" s="69"/>
      <c r="X72" s="69"/>
      <c r="Y72" s="210"/>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row>
    <row r="73" spans="4:64" ht="15" customHeight="1" x14ac:dyDescent="0.25">
      <c r="D73" s="69"/>
      <c r="E73" s="69"/>
      <c r="F73" s="69"/>
      <c r="G73" s="69"/>
      <c r="H73" s="69"/>
      <c r="I73" s="69"/>
      <c r="J73" s="69"/>
      <c r="K73" s="69"/>
      <c r="L73" s="69"/>
      <c r="M73" s="69"/>
      <c r="N73" s="69"/>
      <c r="O73" s="69"/>
      <c r="P73" s="69"/>
      <c r="Q73" s="69"/>
      <c r="R73" s="69"/>
      <c r="S73" s="210"/>
      <c r="T73" s="69"/>
      <c r="U73" s="69"/>
      <c r="V73" s="210"/>
      <c r="W73" s="69"/>
      <c r="X73" s="69"/>
      <c r="Y73" s="210"/>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row>
    <row r="74" spans="4:64" ht="15" customHeight="1" x14ac:dyDescent="0.25">
      <c r="D74" s="69"/>
      <c r="E74" s="92"/>
      <c r="F74" s="69"/>
      <c r="G74" s="69"/>
      <c r="H74" s="69"/>
      <c r="I74" s="69"/>
      <c r="J74" s="69"/>
      <c r="K74" s="69"/>
      <c r="L74" s="69"/>
      <c r="M74" s="69"/>
      <c r="N74" s="69"/>
      <c r="O74" s="69"/>
      <c r="P74" s="69"/>
      <c r="Q74" s="69"/>
      <c r="R74" s="69"/>
      <c r="S74" s="210"/>
      <c r="T74" s="69"/>
      <c r="U74" s="69"/>
      <c r="V74" s="210"/>
      <c r="W74" s="69"/>
      <c r="X74" s="69"/>
      <c r="Y74" s="210"/>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row>
    <row r="75" spans="4:64" ht="15" customHeight="1" x14ac:dyDescent="0.25">
      <c r="D75" s="69"/>
      <c r="E75" s="92"/>
      <c r="F75" s="69"/>
      <c r="G75" s="69"/>
      <c r="H75" s="69"/>
      <c r="I75" s="69"/>
      <c r="J75" s="69"/>
      <c r="K75" s="69"/>
      <c r="L75" s="69"/>
      <c r="M75" s="69"/>
      <c r="N75" s="69"/>
      <c r="O75" s="69"/>
      <c r="P75" s="69"/>
      <c r="Q75" s="69"/>
      <c r="R75" s="69"/>
      <c r="S75" s="210"/>
      <c r="T75" s="69"/>
      <c r="U75" s="69"/>
      <c r="V75" s="210"/>
      <c r="W75" s="69"/>
      <c r="X75" s="69"/>
      <c r="Y75" s="210"/>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row>
    <row r="76" spans="4:64" ht="15" customHeight="1" x14ac:dyDescent="0.25">
      <c r="D76" s="69"/>
      <c r="E76" s="92"/>
      <c r="F76" s="69"/>
      <c r="G76" s="69"/>
      <c r="H76" s="69"/>
      <c r="I76" s="69"/>
      <c r="J76" s="69"/>
      <c r="K76" s="69"/>
      <c r="L76" s="69"/>
      <c r="M76" s="69"/>
      <c r="N76" s="69"/>
      <c r="O76" s="69"/>
      <c r="P76" s="69"/>
      <c r="Q76" s="69"/>
      <c r="R76" s="69"/>
      <c r="S76" s="210"/>
      <c r="T76" s="69"/>
      <c r="U76" s="69"/>
      <c r="V76" s="210"/>
      <c r="W76" s="69"/>
      <c r="X76" s="69"/>
      <c r="Y76" s="210"/>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row>
    <row r="77" spans="4:64" ht="15" customHeight="1" x14ac:dyDescent="0.25">
      <c r="D77" s="69"/>
      <c r="E77" s="92"/>
      <c r="F77" s="69"/>
      <c r="G77" s="69"/>
      <c r="H77" s="69"/>
      <c r="I77" s="69"/>
      <c r="J77" s="69"/>
      <c r="K77" s="69"/>
      <c r="L77" s="69"/>
      <c r="M77" s="69"/>
      <c r="N77" s="69"/>
      <c r="O77" s="69"/>
      <c r="P77" s="69"/>
      <c r="Q77" s="69"/>
      <c r="R77" s="69"/>
      <c r="S77" s="210"/>
      <c r="T77" s="69"/>
      <c r="U77" s="69"/>
      <c r="V77" s="210"/>
      <c r="W77" s="69"/>
      <c r="X77" s="69"/>
      <c r="Y77" s="210"/>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row>
    <row r="78" spans="4:64" ht="15" customHeight="1" x14ac:dyDescent="0.25">
      <c r="D78" s="69"/>
      <c r="E78" s="69"/>
      <c r="F78" s="92"/>
      <c r="G78" s="92"/>
      <c r="H78" s="92"/>
      <c r="I78" s="92"/>
      <c r="J78" s="92"/>
      <c r="K78" s="92"/>
      <c r="L78" s="92"/>
      <c r="M78" s="92"/>
      <c r="N78" s="92"/>
      <c r="O78" s="92"/>
      <c r="P78" s="92"/>
      <c r="Q78" s="92"/>
      <c r="R78" s="92"/>
      <c r="S78" s="219"/>
      <c r="T78" s="92"/>
      <c r="U78" s="92"/>
      <c r="V78" s="219"/>
      <c r="W78" s="92"/>
      <c r="X78" s="92"/>
      <c r="Y78" s="219"/>
      <c r="Z78" s="92"/>
      <c r="AA78" s="92"/>
      <c r="AB78" s="92"/>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row>
    <row r="79" spans="4:64" ht="15" customHeight="1" x14ac:dyDescent="0.25">
      <c r="D79" s="69"/>
      <c r="E79" s="69"/>
      <c r="F79" s="92"/>
      <c r="G79" s="92"/>
      <c r="H79" s="92"/>
      <c r="I79" s="92"/>
      <c r="J79" s="92"/>
      <c r="K79" s="92"/>
      <c r="L79" s="92"/>
      <c r="M79" s="92"/>
      <c r="N79" s="92"/>
      <c r="O79" s="92"/>
      <c r="P79" s="92"/>
      <c r="Q79" s="92"/>
      <c r="R79" s="92"/>
      <c r="S79" s="219"/>
      <c r="T79" s="92"/>
      <c r="U79" s="92"/>
      <c r="V79" s="219"/>
      <c r="W79" s="92"/>
      <c r="X79" s="92"/>
      <c r="Y79" s="219"/>
      <c r="Z79" s="92"/>
      <c r="AA79" s="92"/>
      <c r="AB79" s="92"/>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row>
    <row r="80" spans="4:64" ht="15" customHeight="1" x14ac:dyDescent="0.25">
      <c r="D80" s="69"/>
      <c r="E80" s="69"/>
      <c r="F80" s="92"/>
      <c r="G80" s="92"/>
      <c r="H80" s="92"/>
      <c r="I80" s="92"/>
      <c r="J80" s="92"/>
      <c r="K80" s="92"/>
      <c r="L80" s="92"/>
      <c r="M80" s="92"/>
      <c r="N80" s="92"/>
      <c r="O80" s="92"/>
      <c r="P80" s="92"/>
      <c r="Q80" s="92"/>
      <c r="R80" s="92"/>
      <c r="S80" s="219"/>
      <c r="T80" s="92"/>
      <c r="U80" s="92"/>
      <c r="V80" s="219"/>
      <c r="W80" s="92"/>
      <c r="X80" s="92"/>
      <c r="Y80" s="219"/>
      <c r="Z80" s="92"/>
      <c r="AA80" s="92"/>
      <c r="AB80" s="92"/>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row>
    <row r="81" spans="4:64" ht="15" customHeight="1" x14ac:dyDescent="0.25">
      <c r="D81" s="69"/>
      <c r="E81" s="69"/>
      <c r="F81" s="92"/>
      <c r="G81" s="92"/>
      <c r="H81" s="92"/>
      <c r="I81" s="92"/>
      <c r="J81" s="92"/>
      <c r="K81" s="92"/>
      <c r="L81" s="92"/>
      <c r="M81" s="92"/>
      <c r="N81" s="92"/>
      <c r="O81" s="92"/>
      <c r="P81" s="92"/>
      <c r="Q81" s="92"/>
      <c r="R81" s="92"/>
      <c r="S81" s="219"/>
      <c r="T81" s="92"/>
      <c r="U81" s="92"/>
      <c r="V81" s="219"/>
      <c r="W81" s="92"/>
      <c r="X81" s="92"/>
      <c r="Y81" s="219"/>
      <c r="Z81" s="92"/>
      <c r="AA81" s="92"/>
      <c r="AB81" s="92"/>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row>
    <row r="82" spans="4:64" ht="15" customHeight="1" x14ac:dyDescent="0.25">
      <c r="D82" s="69"/>
      <c r="E82" s="69"/>
      <c r="F82" s="69"/>
      <c r="G82" s="69"/>
      <c r="H82" s="69"/>
      <c r="I82" s="69"/>
      <c r="J82" s="69"/>
      <c r="K82" s="69"/>
      <c r="L82" s="69"/>
      <c r="M82" s="69"/>
      <c r="N82" s="69"/>
      <c r="O82" s="69"/>
      <c r="P82" s="69"/>
      <c r="Q82" s="69"/>
      <c r="R82" s="69"/>
      <c r="S82" s="210"/>
      <c r="T82" s="69"/>
      <c r="U82" s="69"/>
      <c r="V82" s="210"/>
      <c r="W82" s="69"/>
      <c r="X82" s="69"/>
      <c r="Y82" s="210"/>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row>
    <row r="83" spans="4:64" ht="15" customHeight="1" x14ac:dyDescent="0.25">
      <c r="D83" s="69"/>
      <c r="E83" s="69"/>
      <c r="F83" s="69"/>
      <c r="G83" s="69"/>
      <c r="H83" s="69"/>
      <c r="I83" s="69"/>
      <c r="J83" s="69"/>
      <c r="K83" s="69"/>
      <c r="L83" s="69"/>
      <c r="M83" s="69"/>
      <c r="N83" s="69"/>
      <c r="O83" s="69"/>
      <c r="P83" s="69"/>
      <c r="Q83" s="69"/>
      <c r="R83" s="69"/>
      <c r="S83" s="210"/>
      <c r="T83" s="69"/>
      <c r="U83" s="69"/>
      <c r="V83" s="210"/>
      <c r="W83" s="69"/>
      <c r="X83" s="69"/>
      <c r="Y83" s="210"/>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row>
    <row r="84" spans="4:64" ht="15" customHeight="1" x14ac:dyDescent="0.25">
      <c r="D84" s="69"/>
      <c r="E84" s="69"/>
      <c r="F84" s="69"/>
      <c r="G84" s="69"/>
      <c r="H84" s="69"/>
      <c r="I84" s="69"/>
      <c r="J84" s="69"/>
      <c r="K84" s="69"/>
      <c r="L84" s="69"/>
      <c r="M84" s="69"/>
      <c r="N84" s="69"/>
      <c r="O84" s="69"/>
      <c r="P84" s="69"/>
      <c r="Q84" s="69"/>
      <c r="R84" s="69"/>
      <c r="S84" s="210"/>
      <c r="T84" s="69"/>
      <c r="U84" s="69"/>
      <c r="V84" s="210"/>
      <c r="W84" s="69"/>
      <c r="X84" s="69"/>
      <c r="Y84" s="210"/>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row>
    <row r="85" spans="4:64" ht="15" customHeight="1" x14ac:dyDescent="0.25">
      <c r="D85" s="69"/>
      <c r="E85" s="69"/>
      <c r="F85" s="69"/>
      <c r="G85" s="69"/>
      <c r="H85" s="69"/>
      <c r="I85" s="69"/>
      <c r="J85" s="69"/>
      <c r="K85" s="69"/>
      <c r="L85" s="69"/>
      <c r="M85" s="69"/>
      <c r="N85" s="69"/>
      <c r="O85" s="69"/>
      <c r="P85" s="69"/>
      <c r="Q85" s="69"/>
      <c r="R85" s="69"/>
      <c r="S85" s="210"/>
      <c r="T85" s="69"/>
      <c r="U85" s="69"/>
      <c r="V85" s="210"/>
      <c r="W85" s="69"/>
      <c r="X85" s="69"/>
      <c r="Y85" s="210"/>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row>
    <row r="86" spans="4:64" ht="15" customHeight="1" x14ac:dyDescent="0.25">
      <c r="D86" s="69"/>
      <c r="E86" s="69"/>
      <c r="F86" s="69"/>
      <c r="G86" s="69"/>
      <c r="H86" s="69"/>
      <c r="I86" s="69"/>
      <c r="J86" s="69"/>
      <c r="K86" s="69"/>
      <c r="L86" s="69"/>
      <c r="M86" s="69"/>
      <c r="N86" s="69"/>
      <c r="O86" s="69"/>
      <c r="P86" s="69"/>
      <c r="Q86" s="69"/>
      <c r="R86" s="69"/>
      <c r="S86" s="210"/>
      <c r="T86" s="69"/>
      <c r="U86" s="69"/>
      <c r="V86" s="210"/>
      <c r="W86" s="69"/>
      <c r="X86" s="69"/>
      <c r="Y86" s="210"/>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row>
    <row r="87" spans="4:64" ht="15" customHeight="1" x14ac:dyDescent="0.25">
      <c r="D87" s="69"/>
      <c r="E87" s="69"/>
      <c r="F87" s="69"/>
      <c r="G87" s="69"/>
      <c r="H87" s="69"/>
      <c r="I87" s="69"/>
      <c r="J87" s="69"/>
      <c r="K87" s="69"/>
      <c r="L87" s="69"/>
      <c r="M87" s="69"/>
      <c r="N87" s="69"/>
      <c r="O87" s="69"/>
      <c r="P87" s="69"/>
      <c r="Q87" s="69"/>
      <c r="R87" s="69"/>
      <c r="S87" s="210"/>
      <c r="T87" s="69"/>
      <c r="U87" s="69"/>
      <c r="V87" s="210"/>
      <c r="W87" s="69"/>
      <c r="X87" s="69"/>
      <c r="Y87" s="210"/>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row>
    <row r="88" spans="4:64" ht="15" customHeight="1" x14ac:dyDescent="0.25">
      <c r="D88" s="69"/>
      <c r="E88" s="69"/>
      <c r="F88" s="69"/>
      <c r="G88" s="69"/>
      <c r="H88" s="69"/>
      <c r="I88" s="69"/>
      <c r="J88" s="69"/>
      <c r="K88" s="69"/>
      <c r="L88" s="69"/>
      <c r="M88" s="69"/>
      <c r="N88" s="69"/>
      <c r="O88" s="69"/>
      <c r="P88" s="69"/>
      <c r="Q88" s="69"/>
      <c r="R88" s="69"/>
      <c r="S88" s="210"/>
      <c r="T88" s="69"/>
      <c r="U88" s="69"/>
      <c r="V88" s="210"/>
      <c r="W88" s="69"/>
      <c r="X88" s="69"/>
      <c r="Y88" s="210"/>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row>
    <row r="89" spans="4:64" ht="15" customHeight="1" x14ac:dyDescent="0.25">
      <c r="D89" s="69"/>
      <c r="E89" s="69"/>
      <c r="F89" s="69"/>
      <c r="G89" s="69"/>
      <c r="H89" s="69"/>
      <c r="I89" s="69"/>
      <c r="J89" s="69"/>
      <c r="K89" s="69"/>
      <c r="L89" s="69"/>
      <c r="M89" s="69"/>
      <c r="N89" s="69"/>
      <c r="O89" s="69"/>
      <c r="P89" s="69"/>
      <c r="Q89" s="69"/>
      <c r="R89" s="69"/>
      <c r="S89" s="210"/>
      <c r="T89" s="69"/>
      <c r="U89" s="69"/>
      <c r="V89" s="210"/>
      <c r="W89" s="69"/>
      <c r="X89" s="69"/>
      <c r="Y89" s="210"/>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row>
    <row r="90" spans="4:64" ht="15" customHeight="1" x14ac:dyDescent="0.25">
      <c r="D90" s="69"/>
      <c r="E90" s="69"/>
      <c r="F90" s="69"/>
      <c r="G90" s="69"/>
      <c r="H90" s="69"/>
      <c r="I90" s="69"/>
      <c r="J90" s="69"/>
      <c r="K90" s="69"/>
      <c r="L90" s="69"/>
      <c r="M90" s="69"/>
      <c r="N90" s="69"/>
      <c r="O90" s="69"/>
      <c r="P90" s="69"/>
      <c r="Q90" s="69"/>
      <c r="R90" s="69"/>
      <c r="S90" s="210"/>
      <c r="T90" s="69"/>
      <c r="U90" s="69"/>
      <c r="V90" s="210"/>
      <c r="W90" s="69"/>
      <c r="X90" s="69"/>
      <c r="Y90" s="210"/>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row>
    <row r="91" spans="4:64" ht="15" customHeight="1" x14ac:dyDescent="0.25">
      <c r="D91" s="69"/>
      <c r="E91" s="69"/>
      <c r="F91" s="69"/>
      <c r="G91" s="69"/>
      <c r="H91" s="69"/>
      <c r="I91" s="69"/>
      <c r="J91" s="69"/>
      <c r="K91" s="69"/>
      <c r="L91" s="69"/>
      <c r="M91" s="69"/>
      <c r="N91" s="69"/>
      <c r="O91" s="69"/>
      <c r="P91" s="69"/>
      <c r="Q91" s="69"/>
      <c r="R91" s="69"/>
      <c r="S91" s="210"/>
      <c r="T91" s="69"/>
      <c r="U91" s="69"/>
      <c r="V91" s="210"/>
      <c r="W91" s="69"/>
      <c r="X91" s="69"/>
      <c r="Y91" s="210"/>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row>
    <row r="92" spans="4:64" ht="15" customHeight="1" x14ac:dyDescent="0.25">
      <c r="D92" s="69"/>
      <c r="E92" s="69"/>
      <c r="F92" s="69"/>
      <c r="G92" s="69"/>
      <c r="H92" s="69"/>
      <c r="I92" s="69"/>
      <c r="J92" s="69"/>
      <c r="K92" s="69"/>
      <c r="L92" s="69"/>
      <c r="M92" s="69"/>
      <c r="N92" s="69"/>
      <c r="O92" s="69"/>
      <c r="P92" s="69"/>
      <c r="Q92" s="69"/>
      <c r="R92" s="69"/>
      <c r="S92" s="210"/>
      <c r="T92" s="69"/>
      <c r="U92" s="69"/>
      <c r="V92" s="210"/>
      <c r="W92" s="69"/>
      <c r="X92" s="69"/>
      <c r="Y92" s="210"/>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row>
    <row r="93" spans="4:64" ht="15" customHeight="1" x14ac:dyDescent="0.25">
      <c r="D93" s="69"/>
      <c r="E93" s="69"/>
      <c r="F93" s="69"/>
      <c r="G93" s="69"/>
      <c r="H93" s="69"/>
      <c r="I93" s="69"/>
      <c r="J93" s="69"/>
      <c r="K93" s="69"/>
      <c r="L93" s="69"/>
      <c r="M93" s="69"/>
      <c r="N93" s="69"/>
      <c r="O93" s="69"/>
      <c r="P93" s="69"/>
      <c r="Q93" s="69"/>
      <c r="R93" s="69"/>
      <c r="S93" s="210"/>
      <c r="T93" s="69"/>
      <c r="U93" s="69"/>
      <c r="V93" s="210"/>
      <c r="W93" s="69"/>
      <c r="X93" s="69"/>
      <c r="Y93" s="210"/>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row>
    <row r="94" spans="4:64" ht="15" customHeight="1" x14ac:dyDescent="0.25">
      <c r="D94" s="69"/>
      <c r="E94" s="69"/>
      <c r="F94" s="69"/>
      <c r="G94" s="69"/>
      <c r="H94" s="69"/>
      <c r="I94" s="69"/>
      <c r="J94" s="69"/>
      <c r="K94" s="69"/>
      <c r="L94" s="69"/>
      <c r="M94" s="69"/>
      <c r="N94" s="69"/>
      <c r="O94" s="69"/>
      <c r="P94" s="69"/>
      <c r="Q94" s="69"/>
      <c r="R94" s="69"/>
      <c r="S94" s="210"/>
      <c r="T94" s="69"/>
      <c r="U94" s="69"/>
      <c r="V94" s="210"/>
      <c r="W94" s="69"/>
      <c r="X94" s="69"/>
      <c r="Y94" s="210"/>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row>
    <row r="95" spans="4:64" ht="15" customHeight="1" x14ac:dyDescent="0.25">
      <c r="D95" s="69"/>
      <c r="E95" s="69"/>
      <c r="F95" s="69"/>
      <c r="G95" s="69"/>
      <c r="H95" s="69"/>
      <c r="I95" s="69"/>
      <c r="J95" s="69"/>
      <c r="K95" s="69"/>
      <c r="L95" s="69"/>
      <c r="M95" s="69"/>
      <c r="N95" s="69"/>
      <c r="O95" s="69"/>
      <c r="P95" s="69"/>
      <c r="Q95" s="69"/>
      <c r="R95" s="69"/>
      <c r="S95" s="210"/>
      <c r="T95" s="69"/>
      <c r="U95" s="69"/>
      <c r="V95" s="210"/>
      <c r="W95" s="69"/>
      <c r="X95" s="69"/>
      <c r="Y95" s="210"/>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row>
    <row r="96" spans="4:64" ht="15" customHeight="1" x14ac:dyDescent="0.25">
      <c r="D96" s="69"/>
      <c r="E96" s="69"/>
      <c r="F96" s="69"/>
      <c r="G96" s="69"/>
      <c r="H96" s="69"/>
      <c r="I96" s="69"/>
      <c r="J96" s="69"/>
      <c r="K96" s="69"/>
      <c r="L96" s="69"/>
      <c r="M96" s="69"/>
      <c r="N96" s="69"/>
      <c r="O96" s="69"/>
      <c r="P96" s="69"/>
      <c r="Q96" s="69"/>
      <c r="R96" s="69"/>
      <c r="S96" s="210"/>
      <c r="T96" s="69"/>
      <c r="U96" s="69"/>
      <c r="V96" s="210"/>
      <c r="W96" s="69"/>
      <c r="X96" s="69"/>
      <c r="Y96" s="210"/>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row>
    <row r="97" spans="4:64" ht="15" customHeight="1" x14ac:dyDescent="0.25">
      <c r="D97" s="69"/>
      <c r="E97" s="69"/>
      <c r="F97" s="69"/>
      <c r="G97" s="69"/>
      <c r="H97" s="69"/>
      <c r="I97" s="69"/>
      <c r="J97" s="69"/>
      <c r="K97" s="69"/>
      <c r="L97" s="69"/>
      <c r="M97" s="69"/>
      <c r="N97" s="69"/>
      <c r="O97" s="69"/>
      <c r="P97" s="69"/>
      <c r="Q97" s="69"/>
      <c r="R97" s="69"/>
      <c r="S97" s="210"/>
      <c r="T97" s="69"/>
      <c r="U97" s="69"/>
      <c r="V97" s="210"/>
      <c r="W97" s="69"/>
      <c r="X97" s="69"/>
      <c r="Y97" s="210"/>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row>
    <row r="98" spans="4:64" ht="15" customHeight="1" x14ac:dyDescent="0.25">
      <c r="D98" s="69"/>
      <c r="E98" s="69"/>
      <c r="F98" s="69"/>
      <c r="G98" s="69"/>
      <c r="H98" s="69"/>
      <c r="I98" s="69"/>
      <c r="J98" s="69"/>
      <c r="K98" s="69"/>
      <c r="L98" s="69"/>
      <c r="M98" s="69"/>
      <c r="N98" s="69"/>
      <c r="O98" s="69"/>
      <c r="P98" s="69"/>
      <c r="Q98" s="69"/>
      <c r="R98" s="69"/>
      <c r="S98" s="210"/>
      <c r="T98" s="69"/>
      <c r="U98" s="69"/>
      <c r="V98" s="210"/>
      <c r="W98" s="69"/>
      <c r="X98" s="69"/>
      <c r="Y98" s="210"/>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row>
    <row r="99" spans="4:64" ht="15" customHeight="1" x14ac:dyDescent="0.25">
      <c r="D99" s="69"/>
      <c r="E99" s="69"/>
      <c r="F99" s="69"/>
      <c r="G99" s="69"/>
      <c r="H99" s="69"/>
      <c r="I99" s="69"/>
      <c r="J99" s="69"/>
      <c r="K99" s="69"/>
      <c r="L99" s="69"/>
      <c r="M99" s="69"/>
      <c r="N99" s="69"/>
      <c r="O99" s="69"/>
      <c r="P99" s="69"/>
      <c r="Q99" s="69"/>
      <c r="R99" s="69"/>
      <c r="S99" s="210"/>
      <c r="T99" s="69"/>
      <c r="U99" s="69"/>
      <c r="V99" s="210"/>
      <c r="W99" s="69"/>
      <c r="X99" s="69"/>
      <c r="Y99" s="210"/>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row>
    <row r="100" spans="4:64" ht="15" customHeight="1" x14ac:dyDescent="0.25">
      <c r="D100" s="69"/>
      <c r="E100" s="69"/>
      <c r="F100" s="69"/>
      <c r="G100" s="69"/>
      <c r="H100" s="69"/>
      <c r="I100" s="69"/>
      <c r="J100" s="69"/>
      <c r="K100" s="69"/>
      <c r="L100" s="69"/>
      <c r="M100" s="69"/>
      <c r="N100" s="69"/>
      <c r="O100" s="69"/>
      <c r="P100" s="69"/>
      <c r="Q100" s="69"/>
      <c r="R100" s="69"/>
      <c r="S100" s="210"/>
      <c r="T100" s="69"/>
      <c r="U100" s="69"/>
      <c r="V100" s="210"/>
      <c r="W100" s="69"/>
      <c r="X100" s="69"/>
      <c r="Y100" s="210"/>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row>
    <row r="101" spans="4:64" ht="15" customHeight="1" x14ac:dyDescent="0.25">
      <c r="D101" s="69"/>
      <c r="E101" s="69"/>
      <c r="F101" s="69"/>
      <c r="G101" s="69"/>
      <c r="H101" s="69"/>
      <c r="I101" s="69"/>
      <c r="J101" s="69"/>
      <c r="K101" s="69"/>
      <c r="L101" s="69"/>
      <c r="M101" s="69"/>
      <c r="N101" s="69"/>
      <c r="O101" s="69"/>
      <c r="P101" s="69"/>
      <c r="Q101" s="69"/>
      <c r="R101" s="69"/>
      <c r="S101" s="210"/>
      <c r="T101" s="69"/>
      <c r="U101" s="69"/>
      <c r="V101" s="210"/>
      <c r="W101" s="69"/>
      <c r="X101" s="69"/>
      <c r="Y101" s="210"/>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row>
    <row r="102" spans="4:64" ht="15" customHeight="1" x14ac:dyDescent="0.25">
      <c r="D102" s="69"/>
      <c r="E102" s="69"/>
      <c r="F102" s="69"/>
      <c r="G102" s="69"/>
      <c r="H102" s="69"/>
      <c r="I102" s="69"/>
      <c r="J102" s="69"/>
      <c r="K102" s="69"/>
      <c r="L102" s="69"/>
      <c r="M102" s="69"/>
      <c r="N102" s="69"/>
      <c r="O102" s="69"/>
      <c r="P102" s="69"/>
      <c r="Q102" s="69"/>
      <c r="R102" s="69"/>
      <c r="S102" s="210"/>
      <c r="T102" s="69"/>
      <c r="U102" s="69"/>
      <c r="V102" s="210"/>
      <c r="W102" s="69"/>
      <c r="X102" s="69"/>
      <c r="Y102" s="210"/>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row>
    <row r="103" spans="4:64" ht="15" customHeight="1" x14ac:dyDescent="0.25">
      <c r="D103" s="69"/>
      <c r="E103" s="69"/>
      <c r="F103" s="69"/>
      <c r="G103" s="69"/>
      <c r="H103" s="69"/>
      <c r="I103" s="69"/>
      <c r="J103" s="69"/>
      <c r="K103" s="69"/>
      <c r="L103" s="69"/>
      <c r="M103" s="69"/>
      <c r="N103" s="69"/>
      <c r="O103" s="69"/>
      <c r="P103" s="69"/>
      <c r="Q103" s="69"/>
      <c r="R103" s="69"/>
      <c r="S103" s="210"/>
      <c r="T103" s="69"/>
      <c r="U103" s="69"/>
      <c r="V103" s="210"/>
      <c r="W103" s="69"/>
      <c r="X103" s="69"/>
      <c r="Y103" s="210"/>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row>
    <row r="104" spans="4:64" ht="15" customHeight="1" x14ac:dyDescent="0.25">
      <c r="D104" s="69"/>
      <c r="E104" s="69"/>
      <c r="F104" s="69"/>
      <c r="G104" s="69"/>
      <c r="H104" s="69"/>
      <c r="I104" s="69"/>
      <c r="J104" s="69"/>
      <c r="K104" s="69"/>
      <c r="L104" s="69"/>
      <c r="M104" s="69"/>
      <c r="N104" s="69"/>
      <c r="O104" s="69"/>
      <c r="P104" s="69"/>
      <c r="Q104" s="69"/>
      <c r="R104" s="69"/>
      <c r="S104" s="210"/>
      <c r="T104" s="69"/>
      <c r="U104" s="69"/>
      <c r="V104" s="210"/>
      <c r="W104" s="69"/>
      <c r="X104" s="69"/>
      <c r="Y104" s="210"/>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row>
    <row r="105" spans="4:64" ht="15" customHeight="1" x14ac:dyDescent="0.25">
      <c r="D105" s="69"/>
      <c r="E105" s="69"/>
      <c r="F105" s="69"/>
      <c r="G105" s="69"/>
      <c r="H105" s="69"/>
      <c r="I105" s="69"/>
      <c r="J105" s="69"/>
      <c r="K105" s="69"/>
      <c r="L105" s="69"/>
      <c r="M105" s="69"/>
      <c r="N105" s="69"/>
      <c r="O105" s="69"/>
      <c r="P105" s="69"/>
      <c r="Q105" s="69"/>
      <c r="R105" s="69"/>
      <c r="S105" s="210"/>
      <c r="T105" s="69"/>
      <c r="U105" s="69"/>
      <c r="V105" s="210"/>
      <c r="W105" s="69"/>
      <c r="X105" s="69"/>
      <c r="Y105" s="210"/>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row>
    <row r="106" spans="4:64" ht="15" customHeight="1" x14ac:dyDescent="0.25">
      <c r="D106" s="69"/>
      <c r="E106" s="69"/>
      <c r="F106" s="69"/>
      <c r="G106" s="69"/>
      <c r="H106" s="69"/>
      <c r="I106" s="69"/>
      <c r="J106" s="69"/>
      <c r="K106" s="69"/>
      <c r="L106" s="69"/>
      <c r="M106" s="69"/>
      <c r="N106" s="69"/>
      <c r="O106" s="69"/>
      <c r="P106" s="69"/>
      <c r="Q106" s="69"/>
      <c r="R106" s="69"/>
      <c r="S106" s="210"/>
      <c r="T106" s="69"/>
      <c r="U106" s="69"/>
      <c r="V106" s="210"/>
      <c r="W106" s="69"/>
      <c r="X106" s="69"/>
      <c r="Y106" s="210"/>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row>
    <row r="107" spans="4:64" ht="15" customHeight="1" x14ac:dyDescent="0.25">
      <c r="D107" s="69"/>
      <c r="E107" s="69"/>
      <c r="F107" s="69"/>
      <c r="G107" s="69"/>
      <c r="H107" s="69"/>
      <c r="I107" s="69"/>
      <c r="J107" s="69"/>
      <c r="K107" s="69"/>
      <c r="L107" s="69"/>
      <c r="M107" s="69"/>
      <c r="N107" s="69"/>
      <c r="O107" s="69"/>
      <c r="P107" s="69"/>
      <c r="Q107" s="69"/>
      <c r="R107" s="69"/>
      <c r="S107" s="210"/>
      <c r="T107" s="69"/>
      <c r="U107" s="69"/>
      <c r="V107" s="210"/>
      <c r="W107" s="69"/>
      <c r="X107" s="69"/>
      <c r="Y107" s="210"/>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row>
    <row r="108" spans="4:64" ht="15" customHeight="1" x14ac:dyDescent="0.25">
      <c r="D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row>
    <row r="109" spans="4:64" x14ac:dyDescent="0.25">
      <c r="D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row>
    <row r="110" spans="4:64" x14ac:dyDescent="0.25">
      <c r="D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row>
  </sheetData>
  <sheetProtection algorithmName="SHA-512" hashValue="po2syABtvuBaU+GcgMyVNt+Z6SSjcL5val+FhuH6Ibj6d6Ju2T4eipajGPQXJBGaA/nezW2wq4DutaHtz5appQ==" saltValue="d9e/yCnK918qPstoqCWv7A==" spinCount="100000" sheet="1" objects="1" scenarios="1"/>
  <mergeCells count="78">
    <mergeCell ref="A52:C53"/>
    <mergeCell ref="E24:H24"/>
    <mergeCell ref="I24:P24"/>
    <mergeCell ref="E25:H25"/>
    <mergeCell ref="I25:P25"/>
    <mergeCell ref="E26:H26"/>
    <mergeCell ref="I26:P26"/>
    <mergeCell ref="E31:H31"/>
    <mergeCell ref="I31:P31"/>
    <mergeCell ref="E27:H27"/>
    <mergeCell ref="I27:P27"/>
    <mergeCell ref="E28:H28"/>
    <mergeCell ref="I28:P28"/>
    <mergeCell ref="E29:H29"/>
    <mergeCell ref="I29:P29"/>
    <mergeCell ref="E30:H30"/>
    <mergeCell ref="I21:P21"/>
    <mergeCell ref="E22:H22"/>
    <mergeCell ref="I22:P22"/>
    <mergeCell ref="E23:H23"/>
    <mergeCell ref="I23:P23"/>
    <mergeCell ref="E21:H21"/>
    <mergeCell ref="A14:C15"/>
    <mergeCell ref="A50:C51"/>
    <mergeCell ref="A16:C17"/>
    <mergeCell ref="A34:C35"/>
    <mergeCell ref="A36:C37"/>
    <mergeCell ref="A30:C31"/>
    <mergeCell ref="A26:C27"/>
    <mergeCell ref="A28:C29"/>
    <mergeCell ref="A32:C33"/>
    <mergeCell ref="A24:C25"/>
    <mergeCell ref="A38:C39"/>
    <mergeCell ref="A42:C42"/>
    <mergeCell ref="A18:C19"/>
    <mergeCell ref="A22:C23"/>
    <mergeCell ref="A20:C21"/>
    <mergeCell ref="A1:C1"/>
    <mergeCell ref="A4:C5"/>
    <mergeCell ref="E4:H4"/>
    <mergeCell ref="A12:C13"/>
    <mergeCell ref="E7:H7"/>
    <mergeCell ref="A6:C7"/>
    <mergeCell ref="E9:H9"/>
    <mergeCell ref="E5:H5"/>
    <mergeCell ref="E6:H6"/>
    <mergeCell ref="A2:C3"/>
    <mergeCell ref="E8:H8"/>
    <mergeCell ref="E10:H10"/>
    <mergeCell ref="E11:H11"/>
    <mergeCell ref="A8:C9"/>
    <mergeCell ref="A10:C11"/>
    <mergeCell ref="E40:Y44"/>
    <mergeCell ref="I11:P11"/>
    <mergeCell ref="R3:Z3"/>
    <mergeCell ref="I9:P9"/>
    <mergeCell ref="I16:P16"/>
    <mergeCell ref="I15:P15"/>
    <mergeCell ref="I7:P7"/>
    <mergeCell ref="I6:P6"/>
    <mergeCell ref="I17:P17"/>
    <mergeCell ref="I12:P12"/>
    <mergeCell ref="I13:P13"/>
    <mergeCell ref="I14:P14"/>
    <mergeCell ref="I18:P18"/>
    <mergeCell ref="I30:P30"/>
    <mergeCell ref="E19:H19"/>
    <mergeCell ref="E17:H17"/>
    <mergeCell ref="I8:P8"/>
    <mergeCell ref="I20:P20"/>
    <mergeCell ref="E12:H12"/>
    <mergeCell ref="E15:H15"/>
    <mergeCell ref="Q1:AA1"/>
    <mergeCell ref="E20:H20"/>
    <mergeCell ref="E18:H18"/>
    <mergeCell ref="E16:H16"/>
    <mergeCell ref="E13:H13"/>
    <mergeCell ref="E14:H14"/>
  </mergeCells>
  <hyperlinks>
    <hyperlink ref="A4:C5" location="Landing!A1" display="Home" xr:uid="{6D1F3A7B-662B-4AB5-A876-8251068D9C06}"/>
    <hyperlink ref="A12:C13" location="ShellEI!A1" display=" - Event IT" xr:uid="{9B10400C-5A56-44C9-A5C1-7F57CCCA0117}"/>
    <hyperlink ref="A34:C35" location="ShellCD!A1" display="Your contact details" xr:uid="{DE197ABE-8F61-4EB0-A274-E152D1748B20}"/>
    <hyperlink ref="A36:C37" location="ShellOS!A1" display="Order summary" xr:uid="{7DFE19CD-B785-4D23-B01C-394DDCB54AAA}"/>
    <hyperlink ref="A16:C17" location="ShellSA!A1" display="- Safety" xr:uid="{A73DD278-FE33-4695-BD27-7FA130889BD3}"/>
    <hyperlink ref="A26:C27" location="'ShellCA (2)'!A1" display="- Catering - Lunch/Dinner" xr:uid="{6E2F284E-B1EB-49FB-8BEA-B5D15A647BE6}"/>
    <hyperlink ref="A28:C29" location="'ShellCA (3)'!A1" display="- Catering - Alcohol" xr:uid="{B8DBBB22-88CD-4D3D-9852-F1E6038F856E}"/>
    <hyperlink ref="A30:C31" location="'ShellCA (4)'!A1" display="- Catering - Hygiene" xr:uid="{D342A768-80D2-4A60-8B91-56FA02784B7F}"/>
    <hyperlink ref="A24:C25" location="ShellCA!A1" display="- Catering - Breakfast" xr:uid="{CB82E6AB-EEFD-47CD-A34B-14F10A6A1EDE}"/>
    <hyperlink ref="A38:C39" location="ShellTC!A1" display="Terms and Conditions" xr:uid="{7AFFC9EB-431B-402D-BA61-8F133E9C14D5}"/>
    <hyperlink ref="A8:C9" location="ShellFS!A1" display="Full Service" xr:uid="{F6EC5BB2-9757-4D34-8B18-6889A770882E}"/>
    <hyperlink ref="A6:C7" location="ShellIO!A1" display="Important information" xr:uid="{75EEA120-07DA-47A2-9622-6B937B384B96}"/>
    <hyperlink ref="A50" r:id="rId1" display="eventorders.nec@necgroup.co.uk" xr:uid="{849D8898-88C6-4A9E-AB9B-05C4D4358C19}"/>
    <hyperlink ref="A50:C51" r:id="rId2" display="Click here to speak to our team!" xr:uid="{CDD3B818-0C93-4687-A835-A8BBEC6C5960}"/>
    <hyperlink ref="A14:C15" location="ShellUT!A1" display="Utilities - plumbing &amp; compressed air" xr:uid="{13186284-73AF-4BD4-87E8-8C0869744B0B}"/>
    <hyperlink ref="A10:C11" location="'ShellFS (2)'!A1" display="Stand Fitting" xr:uid="{589F8114-1244-428D-929D-A29CE89BD74A}"/>
    <hyperlink ref="A32:C33" location="ShellGR!A1" display="- Graphics &amp; Rigging" xr:uid="{A102C3EA-023A-4568-B0A1-143F49B5D975}"/>
    <hyperlink ref="A18:C19" location="ShellFC!A1" display="Floor Covering" xr:uid="{6C46977C-7257-4283-847E-EDCC2C58172A}"/>
    <hyperlink ref="A22:C23" location="ShellPP!A1" display="FIT Suggested Party Packages" xr:uid="{C889693F-D4E5-490F-B023-6F5F62A3B0EF}"/>
    <hyperlink ref="A20:C21" location="ShellCL!A1" display="Cleaning" xr:uid="{6A2B1EEF-AF6A-4254-9437-AA8BF82DBBA4}"/>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198242C-9990-4CFA-B341-B2C907C79C32}">
          <x14:formula1>
            <xm:f>Admin!$D$4:$D$20</xm:f>
          </x14:formula1>
          <xm:sqref>Z6:Z31 T6:T31 W6:W31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5CF7D-DDAA-4298-B6DD-8135AA185D94}">
  <sheetPr codeName="Sheet22">
    <tabColor rgb="FF162A3A"/>
    <pageSetUpPr autoPageBreaks="0" fitToPage="1"/>
  </sheetPr>
  <dimension ref="A1:AH115"/>
  <sheetViews>
    <sheetView showGridLines="0" showRowColHeaders="0" workbookViewId="0">
      <selection activeCell="A28" sqref="A28:C29"/>
    </sheetView>
  </sheetViews>
  <sheetFormatPr defaultColWidth="8.85546875" defaultRowHeight="15" x14ac:dyDescent="0.25"/>
  <cols>
    <col min="1" max="3" width="10.5703125" style="74" customWidth="1"/>
    <col min="4" max="4" width="4.5703125" style="1" customWidth="1"/>
    <col min="5" max="8" width="8.140625" style="1" customWidth="1"/>
    <col min="9" max="16" width="7.57031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13.140625" style="1" bestFit="1" customWidth="1"/>
    <col min="27" max="27" width="9.5703125" style="1" customWidth="1"/>
    <col min="28" max="28" width="11.42578125" style="1" bestFit="1" customWidth="1"/>
    <col min="29" max="31" width="8.85546875" style="1" hidden="1" customWidth="1"/>
    <col min="32" max="16384" width="8.85546875" style="1"/>
  </cols>
  <sheetData>
    <row r="1" spans="1:34" s="74" customFormat="1" ht="36" customHeight="1" x14ac:dyDescent="0.2">
      <c r="A1" s="860" t="s">
        <v>4</v>
      </c>
      <c r="B1" s="860"/>
      <c r="C1" s="860"/>
      <c r="E1" s="75" t="str">
        <f>Landing!A2</f>
        <v>NEC Fully Connected Order Form - FIT Show 2025</v>
      </c>
      <c r="K1" s="76"/>
      <c r="L1" s="76"/>
      <c r="M1" s="68"/>
      <c r="Q1" s="913" t="s">
        <v>670</v>
      </c>
      <c r="R1" s="913"/>
      <c r="S1" s="913"/>
      <c r="T1" s="913"/>
      <c r="U1" s="913"/>
      <c r="V1" s="913"/>
      <c r="W1" s="913"/>
      <c r="X1" s="913"/>
      <c r="Y1" s="913"/>
      <c r="Z1" s="913"/>
      <c r="AA1" s="913"/>
    </row>
    <row r="2" spans="1:34" ht="15" customHeight="1" x14ac:dyDescent="0.25">
      <c r="A2" s="1146"/>
      <c r="B2" s="1146"/>
      <c r="C2" s="1146"/>
      <c r="D2" s="69"/>
      <c r="E2" s="69"/>
      <c r="F2" s="69"/>
      <c r="G2" s="69"/>
      <c r="H2" s="69"/>
      <c r="I2" s="69"/>
      <c r="J2" s="69"/>
      <c r="K2" s="69"/>
      <c r="L2" s="69"/>
      <c r="M2" s="69"/>
      <c r="N2" s="69"/>
      <c r="O2" s="69"/>
      <c r="P2" s="69"/>
      <c r="Q2" s="69"/>
      <c r="R2" s="69"/>
      <c r="S2" s="210"/>
      <c r="T2" s="69"/>
      <c r="U2" s="69"/>
      <c r="V2" s="210"/>
      <c r="W2" s="69"/>
      <c r="X2" s="69"/>
      <c r="Y2" s="210"/>
      <c r="Z2" s="69"/>
      <c r="AA2" s="69"/>
      <c r="AB2" s="69"/>
      <c r="AC2" s="69"/>
      <c r="AD2" s="69"/>
      <c r="AE2" s="69"/>
      <c r="AF2" s="69"/>
      <c r="AG2" s="69"/>
      <c r="AH2" s="69"/>
    </row>
    <row r="3" spans="1:34" ht="15" customHeight="1" x14ac:dyDescent="0.25">
      <c r="A3" s="1147"/>
      <c r="B3" s="1147"/>
      <c r="C3" s="1147"/>
      <c r="D3" s="69"/>
      <c r="E3" s="252"/>
      <c r="F3" s="252"/>
      <c r="G3" s="252"/>
      <c r="H3" s="252"/>
      <c r="I3" s="252"/>
      <c r="J3" s="252"/>
      <c r="K3" s="252"/>
      <c r="L3" s="252"/>
      <c r="M3" s="252"/>
      <c r="N3" s="252"/>
      <c r="O3" s="252"/>
      <c r="P3" s="252"/>
      <c r="Q3" s="252"/>
      <c r="R3" s="1191" t="s">
        <v>222</v>
      </c>
      <c r="S3" s="1172"/>
      <c r="T3" s="1172"/>
      <c r="U3" s="1172"/>
      <c r="V3" s="1172"/>
      <c r="W3" s="1172"/>
      <c r="X3" s="1172"/>
      <c r="Y3" s="1172"/>
      <c r="Z3" s="1173"/>
      <c r="AA3" s="252"/>
      <c r="AB3" s="252"/>
      <c r="AC3" s="69"/>
      <c r="AD3" s="69"/>
      <c r="AE3" s="69"/>
      <c r="AF3" s="69"/>
      <c r="AG3" s="69"/>
      <c r="AH3" s="69"/>
    </row>
    <row r="4" spans="1:34" ht="15" customHeight="1" x14ac:dyDescent="0.25">
      <c r="A4" s="930" t="s">
        <v>6</v>
      </c>
      <c r="B4" s="931"/>
      <c r="C4" s="932"/>
      <c r="D4" s="69"/>
      <c r="E4" s="1059" t="s">
        <v>30</v>
      </c>
      <c r="F4" s="1060"/>
      <c r="G4" s="1060"/>
      <c r="H4" s="1060"/>
      <c r="I4" s="738" t="s">
        <v>31</v>
      </c>
      <c r="J4" s="738"/>
      <c r="K4" s="738"/>
      <c r="L4" s="738"/>
      <c r="M4" s="738"/>
      <c r="N4" s="738"/>
      <c r="O4" s="738"/>
      <c r="P4" s="738"/>
      <c r="Q4" s="699" t="s">
        <v>619</v>
      </c>
      <c r="R4" s="701" t="s">
        <v>240</v>
      </c>
      <c r="S4" s="739" t="s">
        <v>147</v>
      </c>
      <c r="T4" s="701" t="s">
        <v>201</v>
      </c>
      <c r="U4" s="701" t="s">
        <v>240</v>
      </c>
      <c r="V4" s="739" t="s">
        <v>147</v>
      </c>
      <c r="W4" s="701" t="s">
        <v>201</v>
      </c>
      <c r="X4" s="701" t="s">
        <v>240</v>
      </c>
      <c r="Y4" s="739" t="s">
        <v>147</v>
      </c>
      <c r="Z4" s="701" t="s">
        <v>201</v>
      </c>
      <c r="AA4" s="699" t="s">
        <v>676</v>
      </c>
      <c r="AB4" s="710" t="s">
        <v>238</v>
      </c>
      <c r="AC4" s="740" t="s">
        <v>247</v>
      </c>
      <c r="AD4" s="406" t="s">
        <v>34</v>
      </c>
      <c r="AE4" s="406" t="s">
        <v>35</v>
      </c>
      <c r="AF4" s="69"/>
      <c r="AG4" s="69"/>
      <c r="AH4" s="69"/>
    </row>
    <row r="5" spans="1:34" ht="15" customHeight="1" x14ac:dyDescent="0.25">
      <c r="A5" s="933"/>
      <c r="B5" s="934"/>
      <c r="C5" s="935"/>
      <c r="D5" s="69"/>
      <c r="E5" s="1201" t="s">
        <v>622</v>
      </c>
      <c r="F5" s="1202"/>
      <c r="G5" s="1202"/>
      <c r="H5" s="1202"/>
      <c r="I5" s="731"/>
      <c r="J5" s="731"/>
      <c r="K5" s="731"/>
      <c r="L5" s="731"/>
      <c r="M5" s="732"/>
      <c r="N5" s="731"/>
      <c r="O5" s="731"/>
      <c r="P5" s="733"/>
      <c r="Q5" s="734"/>
      <c r="R5" s="741">
        <f>IF(SUM(R7:R12)&gt;0,9999,0)</f>
        <v>0</v>
      </c>
      <c r="S5" s="736"/>
      <c r="T5" s="734"/>
      <c r="U5" s="741">
        <f>IF(SUM(U7:U12)&gt;0,9999,0)</f>
        <v>0</v>
      </c>
      <c r="V5" s="736"/>
      <c r="W5" s="734"/>
      <c r="X5" s="741">
        <f>IF(SUM(X7:X12)&gt;0,9999,0)</f>
        <v>0</v>
      </c>
      <c r="Y5" s="736"/>
      <c r="Z5" s="734"/>
      <c r="AA5" s="741">
        <f>IF(SUM(AA7:AA12)&gt;0,9999,0)</f>
        <v>0</v>
      </c>
      <c r="AB5" s="737"/>
      <c r="AC5" s="376"/>
      <c r="AD5" s="376"/>
      <c r="AE5" s="376"/>
      <c r="AF5" s="69"/>
      <c r="AG5" s="69"/>
      <c r="AH5" s="69"/>
    </row>
    <row r="6" spans="1:34" ht="15" customHeight="1" x14ac:dyDescent="0.25">
      <c r="A6" s="852" t="s">
        <v>8</v>
      </c>
      <c r="B6" s="853"/>
      <c r="C6" s="854"/>
      <c r="D6" s="69"/>
      <c r="E6" s="1188" t="s">
        <v>184</v>
      </c>
      <c r="F6" s="1018"/>
      <c r="G6" s="1018"/>
      <c r="H6" s="1189"/>
      <c r="I6" s="1194" t="s">
        <v>246</v>
      </c>
      <c r="J6" s="1195"/>
      <c r="K6" s="1195"/>
      <c r="L6" s="1195"/>
      <c r="M6" s="1195"/>
      <c r="N6" s="1195"/>
      <c r="O6" s="1195"/>
      <c r="P6" s="1196"/>
      <c r="Q6" s="200">
        <v>97.15</v>
      </c>
      <c r="R6" s="383"/>
      <c r="S6" s="211"/>
      <c r="T6" s="202"/>
      <c r="U6" s="383"/>
      <c r="V6" s="222"/>
      <c r="W6" s="203"/>
      <c r="X6" s="383"/>
      <c r="Y6" s="224"/>
      <c r="Z6" s="204"/>
      <c r="AA6" s="438">
        <f t="shared" ref="AA6:AA45" si="0">SUM(R6,U6,X6)</f>
        <v>0</v>
      </c>
      <c r="AB6" s="187">
        <f t="shared" ref="AB6:AB45" si="1">$Q6*AA6</f>
        <v>0</v>
      </c>
      <c r="AC6" s="377">
        <f>$Q6*$AA6</f>
        <v>0</v>
      </c>
      <c r="AD6" s="377">
        <f>$Q6*$AA6</f>
        <v>0</v>
      </c>
      <c r="AE6" s="377">
        <f>$Q6*$AA6</f>
        <v>0</v>
      </c>
      <c r="AF6" s="69"/>
      <c r="AG6" s="69"/>
      <c r="AH6" s="69"/>
    </row>
    <row r="7" spans="1:34" ht="15" customHeight="1" x14ac:dyDescent="0.25">
      <c r="A7" s="855"/>
      <c r="B7" s="856"/>
      <c r="C7" s="857"/>
      <c r="D7" s="69"/>
      <c r="E7" s="1206" t="s">
        <v>735</v>
      </c>
      <c r="F7" s="1207"/>
      <c r="G7" s="1207"/>
      <c r="H7" s="1208"/>
      <c r="I7" s="272" t="s">
        <v>734</v>
      </c>
      <c r="J7" s="273"/>
      <c r="K7" s="273"/>
      <c r="L7" s="273"/>
      <c r="M7" s="273"/>
      <c r="N7" s="273"/>
      <c r="O7" s="273"/>
      <c r="P7" s="274"/>
      <c r="Q7" s="199">
        <v>30.2</v>
      </c>
      <c r="R7" s="383"/>
      <c r="S7" s="211"/>
      <c r="T7" s="202"/>
      <c r="U7" s="383"/>
      <c r="V7" s="222"/>
      <c r="W7" s="203"/>
      <c r="X7" s="383"/>
      <c r="Y7" s="224"/>
      <c r="Z7" s="204"/>
      <c r="AA7" s="438">
        <f t="shared" si="0"/>
        <v>0</v>
      </c>
      <c r="AB7" s="187">
        <f t="shared" si="1"/>
        <v>0</v>
      </c>
      <c r="AC7" s="377">
        <f t="shared" ref="AC7:AE12" si="2">$Q7*$AA7</f>
        <v>0</v>
      </c>
      <c r="AD7" s="377">
        <f t="shared" si="2"/>
        <v>0</v>
      </c>
      <c r="AE7" s="377">
        <f t="shared" si="2"/>
        <v>0</v>
      </c>
      <c r="AF7" s="69"/>
      <c r="AG7" s="69"/>
      <c r="AH7" s="69"/>
    </row>
    <row r="8" spans="1:34" ht="15" customHeight="1" x14ac:dyDescent="0.25">
      <c r="A8" s="852" t="s">
        <v>840</v>
      </c>
      <c r="B8" s="853"/>
      <c r="C8" s="854"/>
      <c r="D8" s="69"/>
      <c r="E8" s="1186" t="s">
        <v>736</v>
      </c>
      <c r="F8" s="1005"/>
      <c r="G8" s="1005"/>
      <c r="H8" s="1187"/>
      <c r="I8" s="275" t="s">
        <v>734</v>
      </c>
      <c r="J8" s="276"/>
      <c r="K8" s="276"/>
      <c r="L8" s="276"/>
      <c r="M8" s="276"/>
      <c r="N8" s="276"/>
      <c r="O8" s="276"/>
      <c r="P8" s="277"/>
      <c r="Q8" s="141">
        <v>28.05</v>
      </c>
      <c r="R8" s="383"/>
      <c r="S8" s="211"/>
      <c r="T8" s="202"/>
      <c r="U8" s="383"/>
      <c r="V8" s="222"/>
      <c r="W8" s="203"/>
      <c r="X8" s="383"/>
      <c r="Y8" s="224"/>
      <c r="Z8" s="204"/>
      <c r="AA8" s="438">
        <f t="shared" si="0"/>
        <v>0</v>
      </c>
      <c r="AB8" s="187">
        <f t="shared" si="1"/>
        <v>0</v>
      </c>
      <c r="AC8" s="377">
        <f t="shared" si="2"/>
        <v>0</v>
      </c>
      <c r="AD8" s="377">
        <f t="shared" si="2"/>
        <v>0</v>
      </c>
      <c r="AE8" s="377">
        <f t="shared" si="2"/>
        <v>0</v>
      </c>
      <c r="AF8" s="69"/>
      <c r="AG8" s="69"/>
      <c r="AH8" s="69"/>
    </row>
    <row r="9" spans="1:34" ht="15" customHeight="1" x14ac:dyDescent="0.25">
      <c r="A9" s="855"/>
      <c r="B9" s="856"/>
      <c r="C9" s="857"/>
      <c r="D9" s="69"/>
      <c r="E9" s="1186" t="s">
        <v>737</v>
      </c>
      <c r="F9" s="1005"/>
      <c r="G9" s="1005"/>
      <c r="H9" s="1187"/>
      <c r="I9" s="275" t="s">
        <v>734</v>
      </c>
      <c r="J9" s="276"/>
      <c r="K9" s="276"/>
      <c r="L9" s="276"/>
      <c r="M9" s="276"/>
      <c r="N9" s="276"/>
      <c r="O9" s="276"/>
      <c r="P9" s="277"/>
      <c r="Q9" s="141">
        <v>28.05</v>
      </c>
      <c r="R9" s="383"/>
      <c r="S9" s="211"/>
      <c r="T9" s="202"/>
      <c r="U9" s="383"/>
      <c r="V9" s="222"/>
      <c r="W9" s="203"/>
      <c r="X9" s="383"/>
      <c r="Y9" s="224"/>
      <c r="Z9" s="204"/>
      <c r="AA9" s="438">
        <f t="shared" si="0"/>
        <v>0</v>
      </c>
      <c r="AB9" s="187">
        <f t="shared" si="1"/>
        <v>0</v>
      </c>
      <c r="AC9" s="377">
        <f t="shared" si="2"/>
        <v>0</v>
      </c>
      <c r="AD9" s="377">
        <f t="shared" si="2"/>
        <v>0</v>
      </c>
      <c r="AE9" s="377">
        <f t="shared" si="2"/>
        <v>0</v>
      </c>
      <c r="AF9" s="69"/>
      <c r="AG9" s="69"/>
      <c r="AH9" s="69"/>
    </row>
    <row r="10" spans="1:34" ht="15" customHeight="1" x14ac:dyDescent="0.25">
      <c r="A10" s="877" t="s">
        <v>863</v>
      </c>
      <c r="B10" s="878"/>
      <c r="C10" s="879"/>
      <c r="D10" s="69"/>
      <c r="E10" s="1186" t="s">
        <v>739</v>
      </c>
      <c r="F10" s="1005"/>
      <c r="G10" s="1005"/>
      <c r="H10" s="1187"/>
      <c r="I10" s="275" t="s">
        <v>734</v>
      </c>
      <c r="J10" s="276"/>
      <c r="K10" s="276"/>
      <c r="L10" s="276"/>
      <c r="M10" s="276"/>
      <c r="N10" s="276"/>
      <c r="O10" s="276"/>
      <c r="P10" s="277"/>
      <c r="Q10" s="141">
        <v>30.2</v>
      </c>
      <c r="R10" s="383"/>
      <c r="S10" s="211"/>
      <c r="T10" s="202"/>
      <c r="U10" s="383"/>
      <c r="V10" s="222"/>
      <c r="W10" s="203"/>
      <c r="X10" s="383"/>
      <c r="Y10" s="224"/>
      <c r="Z10" s="204"/>
      <c r="AA10" s="438">
        <f t="shared" si="0"/>
        <v>0</v>
      </c>
      <c r="AB10" s="187">
        <f t="shared" si="1"/>
        <v>0</v>
      </c>
      <c r="AC10" s="377">
        <f t="shared" si="2"/>
        <v>0</v>
      </c>
      <c r="AD10" s="377">
        <f t="shared" si="2"/>
        <v>0</v>
      </c>
      <c r="AE10" s="377">
        <f t="shared" si="2"/>
        <v>0</v>
      </c>
      <c r="AF10" s="69"/>
      <c r="AG10" s="69"/>
      <c r="AH10" s="69"/>
    </row>
    <row r="11" spans="1:34" ht="15" customHeight="1" x14ac:dyDescent="0.25">
      <c r="A11" s="880"/>
      <c r="B11" s="881"/>
      <c r="C11" s="882"/>
      <c r="D11" s="69"/>
      <c r="E11" s="1186" t="s">
        <v>738</v>
      </c>
      <c r="F11" s="1005"/>
      <c r="G11" s="1005"/>
      <c r="H11" s="1187"/>
      <c r="I11" s="275" t="s">
        <v>749</v>
      </c>
      <c r="J11" s="276"/>
      <c r="K11" s="276"/>
      <c r="L11" s="276"/>
      <c r="M11" s="276"/>
      <c r="N11" s="276"/>
      <c r="O11" s="276"/>
      <c r="P11" s="277"/>
      <c r="Q11" s="141">
        <v>29.15</v>
      </c>
      <c r="R11" s="383"/>
      <c r="S11" s="211"/>
      <c r="T11" s="202"/>
      <c r="U11" s="383"/>
      <c r="V11" s="222"/>
      <c r="W11" s="203"/>
      <c r="X11" s="383"/>
      <c r="Y11" s="224"/>
      <c r="Z11" s="204"/>
      <c r="AA11" s="438">
        <f t="shared" si="0"/>
        <v>0</v>
      </c>
      <c r="AB11" s="187">
        <f t="shared" si="1"/>
        <v>0</v>
      </c>
      <c r="AC11" s="377">
        <f t="shared" si="2"/>
        <v>0</v>
      </c>
      <c r="AD11" s="377">
        <f t="shared" si="2"/>
        <v>0</v>
      </c>
      <c r="AE11" s="377">
        <f t="shared" si="2"/>
        <v>0</v>
      </c>
      <c r="AF11" s="69"/>
      <c r="AG11" s="69"/>
      <c r="AH11" s="69"/>
    </row>
    <row r="12" spans="1:34" ht="15" customHeight="1" x14ac:dyDescent="0.25">
      <c r="A12" s="852" t="s">
        <v>828</v>
      </c>
      <c r="B12" s="853"/>
      <c r="C12" s="854"/>
      <c r="D12" s="69"/>
      <c r="E12" s="1186" t="s">
        <v>740</v>
      </c>
      <c r="F12" s="1005"/>
      <c r="G12" s="1005"/>
      <c r="H12" s="1187"/>
      <c r="I12" s="985" t="s">
        <v>748</v>
      </c>
      <c r="J12" s="1005"/>
      <c r="K12" s="1005"/>
      <c r="L12" s="1005"/>
      <c r="M12" s="1005"/>
      <c r="N12" s="1005"/>
      <c r="O12" s="1005"/>
      <c r="P12" s="1006"/>
      <c r="Q12" s="141">
        <v>29.15</v>
      </c>
      <c r="R12" s="383"/>
      <c r="S12" s="211"/>
      <c r="T12" s="202"/>
      <c r="U12" s="383"/>
      <c r="V12" s="222"/>
      <c r="W12" s="203"/>
      <c r="X12" s="383"/>
      <c r="Y12" s="224"/>
      <c r="Z12" s="204"/>
      <c r="AA12" s="438">
        <f t="shared" si="0"/>
        <v>0</v>
      </c>
      <c r="AB12" s="187">
        <f t="shared" si="1"/>
        <v>0</v>
      </c>
      <c r="AC12" s="377">
        <f t="shared" si="2"/>
        <v>0</v>
      </c>
      <c r="AD12" s="377">
        <f t="shared" si="2"/>
        <v>0</v>
      </c>
      <c r="AE12" s="377">
        <f t="shared" si="2"/>
        <v>0</v>
      </c>
      <c r="AF12" s="69"/>
      <c r="AG12" s="69"/>
      <c r="AH12" s="69"/>
    </row>
    <row r="13" spans="1:34" ht="15" customHeight="1" x14ac:dyDescent="0.25">
      <c r="A13" s="855"/>
      <c r="B13" s="856"/>
      <c r="C13" s="857"/>
      <c r="D13" s="69"/>
      <c r="E13" s="1197" t="s">
        <v>177</v>
      </c>
      <c r="F13" s="1198"/>
      <c r="G13" s="1198"/>
      <c r="H13" s="1198"/>
      <c r="I13" s="159"/>
      <c r="J13" s="159"/>
      <c r="K13" s="159"/>
      <c r="L13" s="159"/>
      <c r="M13" s="159"/>
      <c r="N13" s="159"/>
      <c r="O13" s="159"/>
      <c r="P13" s="253"/>
      <c r="Q13" s="185"/>
      <c r="R13" s="271">
        <f>IF(SUM(R15:R19)&gt;0,9999,0)</f>
        <v>0</v>
      </c>
      <c r="S13" s="212"/>
      <c r="T13" s="159"/>
      <c r="U13" s="271">
        <f>IF(SUM(U15:U19)&gt;0,9999,0)</f>
        <v>0</v>
      </c>
      <c r="V13" s="212"/>
      <c r="W13" s="159"/>
      <c r="X13" s="271">
        <f>IF(SUM(X15:X19)&gt;0,9999,0)</f>
        <v>0</v>
      </c>
      <c r="Y13" s="212"/>
      <c r="Z13" s="159"/>
      <c r="AA13" s="278">
        <f>IF(SUM(AA14:AA19)&gt;0,9999,0)</f>
        <v>0</v>
      </c>
      <c r="AB13" s="196"/>
      <c r="AC13" s="380"/>
      <c r="AD13" s="380"/>
      <c r="AE13" s="380"/>
      <c r="AF13" s="69"/>
      <c r="AG13" s="69"/>
      <c r="AH13" s="69"/>
    </row>
    <row r="14" spans="1:34" ht="15" customHeight="1" x14ac:dyDescent="0.25">
      <c r="A14" s="866" t="s">
        <v>855</v>
      </c>
      <c r="B14" s="867"/>
      <c r="C14" s="868"/>
      <c r="D14" s="69"/>
      <c r="E14" s="1188" t="s">
        <v>741</v>
      </c>
      <c r="F14" s="1018"/>
      <c r="G14" s="1018"/>
      <c r="H14" s="1189"/>
      <c r="I14" s="989" t="s">
        <v>742</v>
      </c>
      <c r="J14" s="1018"/>
      <c r="K14" s="1018"/>
      <c r="L14" s="1018"/>
      <c r="M14" s="1018"/>
      <c r="N14" s="1018"/>
      <c r="O14" s="1018"/>
      <c r="P14" s="1185"/>
      <c r="Q14" s="141">
        <v>17.100000000000001</v>
      </c>
      <c r="R14" s="383"/>
      <c r="S14" s="211"/>
      <c r="T14" s="202"/>
      <c r="U14" s="383"/>
      <c r="V14" s="222"/>
      <c r="W14" s="203"/>
      <c r="X14" s="383"/>
      <c r="Y14" s="224"/>
      <c r="Z14" s="204"/>
      <c r="AA14" s="438">
        <f t="shared" si="0"/>
        <v>0</v>
      </c>
      <c r="AB14" s="187">
        <f t="shared" si="1"/>
        <v>0</v>
      </c>
      <c r="AC14" s="377">
        <f t="shared" ref="AC14:AE19" si="3">$Q14*$AA14</f>
        <v>0</v>
      </c>
      <c r="AD14" s="377">
        <f t="shared" si="3"/>
        <v>0</v>
      </c>
      <c r="AE14" s="377">
        <f t="shared" si="3"/>
        <v>0</v>
      </c>
      <c r="AF14" s="69"/>
      <c r="AG14" s="69"/>
      <c r="AH14" s="69"/>
    </row>
    <row r="15" spans="1:34" ht="15" customHeight="1" x14ac:dyDescent="0.25">
      <c r="A15" s="869"/>
      <c r="B15" s="870"/>
      <c r="C15" s="871"/>
      <c r="D15" s="69"/>
      <c r="E15" s="1186" t="s">
        <v>746</v>
      </c>
      <c r="F15" s="1005"/>
      <c r="G15" s="1005"/>
      <c r="H15" s="1187"/>
      <c r="I15" s="985" t="s">
        <v>747</v>
      </c>
      <c r="J15" s="1005"/>
      <c r="K15" s="1005"/>
      <c r="L15" s="1005"/>
      <c r="M15" s="1005"/>
      <c r="N15" s="1005"/>
      <c r="O15" s="1005"/>
      <c r="P15" s="1006"/>
      <c r="Q15" s="141">
        <v>6.4</v>
      </c>
      <c r="R15" s="383"/>
      <c r="S15" s="211"/>
      <c r="T15" s="202"/>
      <c r="U15" s="383"/>
      <c r="V15" s="222"/>
      <c r="W15" s="203"/>
      <c r="X15" s="383"/>
      <c r="Y15" s="224"/>
      <c r="Z15" s="204"/>
      <c r="AA15" s="438">
        <f t="shared" si="0"/>
        <v>0</v>
      </c>
      <c r="AB15" s="187">
        <f t="shared" si="1"/>
        <v>0</v>
      </c>
      <c r="AC15" s="377">
        <f t="shared" si="3"/>
        <v>0</v>
      </c>
      <c r="AD15" s="377">
        <f t="shared" si="3"/>
        <v>0</v>
      </c>
      <c r="AE15" s="377">
        <f t="shared" si="3"/>
        <v>0</v>
      </c>
      <c r="AF15" s="69"/>
      <c r="AG15" s="69"/>
      <c r="AH15" s="69"/>
    </row>
    <row r="16" spans="1:34" ht="15" customHeight="1" x14ac:dyDescent="0.25">
      <c r="A16" s="852" t="s">
        <v>665</v>
      </c>
      <c r="B16" s="853"/>
      <c r="C16" s="854"/>
      <c r="D16" s="69"/>
      <c r="E16" s="1186" t="s">
        <v>743</v>
      </c>
      <c r="F16" s="1005"/>
      <c r="G16" s="1005"/>
      <c r="H16" s="1187"/>
      <c r="I16" s="985" t="s">
        <v>744</v>
      </c>
      <c r="J16" s="1005"/>
      <c r="K16" s="1005"/>
      <c r="L16" s="1005"/>
      <c r="M16" s="1005"/>
      <c r="N16" s="1005"/>
      <c r="O16" s="1005"/>
      <c r="P16" s="1006"/>
      <c r="Q16" s="141">
        <v>6.4</v>
      </c>
      <c r="R16" s="383"/>
      <c r="S16" s="211"/>
      <c r="T16" s="202"/>
      <c r="U16" s="383"/>
      <c r="V16" s="222"/>
      <c r="W16" s="203"/>
      <c r="X16" s="383"/>
      <c r="Y16" s="224"/>
      <c r="Z16" s="204"/>
      <c r="AA16" s="438">
        <f t="shared" si="0"/>
        <v>0</v>
      </c>
      <c r="AB16" s="187">
        <f t="shared" si="1"/>
        <v>0</v>
      </c>
      <c r="AC16" s="377">
        <f t="shared" si="3"/>
        <v>0</v>
      </c>
      <c r="AD16" s="377">
        <f t="shared" si="3"/>
        <v>0</v>
      </c>
      <c r="AE16" s="377">
        <f t="shared" si="3"/>
        <v>0</v>
      </c>
      <c r="AF16" s="69"/>
      <c r="AG16" s="69"/>
      <c r="AH16" s="69"/>
    </row>
    <row r="17" spans="1:34" ht="15" customHeight="1" x14ac:dyDescent="0.25">
      <c r="A17" s="855"/>
      <c r="B17" s="856"/>
      <c r="C17" s="857"/>
      <c r="D17" s="69"/>
      <c r="E17" s="1186" t="s">
        <v>178</v>
      </c>
      <c r="F17" s="1005"/>
      <c r="G17" s="1005"/>
      <c r="H17" s="1187"/>
      <c r="I17" s="985" t="s">
        <v>744</v>
      </c>
      <c r="J17" s="1005"/>
      <c r="K17" s="1005"/>
      <c r="L17" s="1005"/>
      <c r="M17" s="1005"/>
      <c r="N17" s="1005"/>
      <c r="O17" s="1005"/>
      <c r="P17" s="1006"/>
      <c r="Q17" s="141">
        <v>6.4</v>
      </c>
      <c r="R17" s="383"/>
      <c r="S17" s="211"/>
      <c r="T17" s="202"/>
      <c r="U17" s="383"/>
      <c r="V17" s="222"/>
      <c r="W17" s="203"/>
      <c r="X17" s="383"/>
      <c r="Y17" s="224"/>
      <c r="Z17" s="204"/>
      <c r="AA17" s="438">
        <f t="shared" si="0"/>
        <v>0</v>
      </c>
      <c r="AB17" s="187">
        <f t="shared" si="1"/>
        <v>0</v>
      </c>
      <c r="AC17" s="377">
        <f t="shared" si="3"/>
        <v>0</v>
      </c>
      <c r="AD17" s="377">
        <f t="shared" si="3"/>
        <v>0</v>
      </c>
      <c r="AE17" s="377">
        <f t="shared" si="3"/>
        <v>0</v>
      </c>
      <c r="AF17" s="69"/>
      <c r="AG17" s="69"/>
      <c r="AH17" s="69"/>
    </row>
    <row r="18" spans="1:34" ht="15" customHeight="1" x14ac:dyDescent="0.25">
      <c r="A18" s="852" t="s">
        <v>865</v>
      </c>
      <c r="B18" s="853"/>
      <c r="C18" s="854"/>
      <c r="D18" s="69"/>
      <c r="E18" s="1186" t="s">
        <v>179</v>
      </c>
      <c r="F18" s="1005"/>
      <c r="G18" s="1005"/>
      <c r="H18" s="1187"/>
      <c r="I18" s="985" t="s">
        <v>745</v>
      </c>
      <c r="J18" s="1005"/>
      <c r="K18" s="1005"/>
      <c r="L18" s="1005"/>
      <c r="M18" s="1005"/>
      <c r="N18" s="1005"/>
      <c r="O18" s="1005"/>
      <c r="P18" s="1006"/>
      <c r="Q18" s="141">
        <v>6.4</v>
      </c>
      <c r="R18" s="383"/>
      <c r="S18" s="211"/>
      <c r="T18" s="202"/>
      <c r="U18" s="383"/>
      <c r="V18" s="222"/>
      <c r="W18" s="203"/>
      <c r="X18" s="383"/>
      <c r="Y18" s="224"/>
      <c r="Z18" s="204"/>
      <c r="AA18" s="438">
        <f t="shared" si="0"/>
        <v>0</v>
      </c>
      <c r="AB18" s="187">
        <f t="shared" si="1"/>
        <v>0</v>
      </c>
      <c r="AC18" s="377">
        <f t="shared" si="3"/>
        <v>0</v>
      </c>
      <c r="AD18" s="377">
        <f t="shared" si="3"/>
        <v>0</v>
      </c>
      <c r="AE18" s="377">
        <f t="shared" si="3"/>
        <v>0</v>
      </c>
      <c r="AF18" s="69"/>
      <c r="AG18" s="69"/>
      <c r="AH18" s="69"/>
    </row>
    <row r="19" spans="1:34" ht="15" customHeight="1" x14ac:dyDescent="0.25">
      <c r="A19" s="855"/>
      <c r="B19" s="856"/>
      <c r="C19" s="857"/>
      <c r="D19" s="69"/>
      <c r="E19" s="1199" t="s">
        <v>704</v>
      </c>
      <c r="F19" s="1192"/>
      <c r="G19" s="1192"/>
      <c r="H19" s="1200"/>
      <c r="I19" s="994" t="s">
        <v>713</v>
      </c>
      <c r="J19" s="1192"/>
      <c r="K19" s="1192"/>
      <c r="L19" s="1192"/>
      <c r="M19" s="1192"/>
      <c r="N19" s="1192"/>
      <c r="O19" s="1192"/>
      <c r="P19" s="1193"/>
      <c r="Q19" s="141">
        <v>6.4</v>
      </c>
      <c r="R19" s="383"/>
      <c r="S19" s="211"/>
      <c r="T19" s="202"/>
      <c r="U19" s="383"/>
      <c r="V19" s="222"/>
      <c r="W19" s="203"/>
      <c r="X19" s="383"/>
      <c r="Y19" s="224"/>
      <c r="Z19" s="204"/>
      <c r="AA19" s="438">
        <f t="shared" si="0"/>
        <v>0</v>
      </c>
      <c r="AB19" s="187">
        <f t="shared" si="1"/>
        <v>0</v>
      </c>
      <c r="AC19" s="377">
        <f t="shared" si="3"/>
        <v>0</v>
      </c>
      <c r="AD19" s="377">
        <f t="shared" si="3"/>
        <v>0</v>
      </c>
      <c r="AE19" s="377">
        <f t="shared" si="3"/>
        <v>0</v>
      </c>
      <c r="AF19" s="69"/>
      <c r="AG19" s="69"/>
      <c r="AH19" s="69"/>
    </row>
    <row r="20" spans="1:34" ht="15" customHeight="1" x14ac:dyDescent="0.25">
      <c r="A20" s="852" t="s">
        <v>633</v>
      </c>
      <c r="B20" s="853"/>
      <c r="C20" s="854"/>
      <c r="D20" s="69"/>
      <c r="E20" s="1197" t="s">
        <v>161</v>
      </c>
      <c r="F20" s="1198"/>
      <c r="G20" s="1198"/>
      <c r="H20" s="1198"/>
      <c r="I20" s="159"/>
      <c r="J20" s="159"/>
      <c r="K20" s="159"/>
      <c r="L20" s="159"/>
      <c r="M20" s="159"/>
      <c r="N20" s="159"/>
      <c r="O20" s="159"/>
      <c r="P20" s="253"/>
      <c r="Q20" s="185"/>
      <c r="R20" s="271">
        <f>IF(SUM(R22:R32)&gt;0,9999,0)</f>
        <v>0</v>
      </c>
      <c r="S20" s="212"/>
      <c r="T20" s="159"/>
      <c r="U20" s="271">
        <f>IF(SUM(U22:U32)&gt;0,9999,0)</f>
        <v>0</v>
      </c>
      <c r="V20" s="212"/>
      <c r="W20" s="159"/>
      <c r="X20" s="271">
        <f>IF(SUM(X22:X32)&gt;0,9999,0)</f>
        <v>0</v>
      </c>
      <c r="Y20" s="212"/>
      <c r="Z20" s="159"/>
      <c r="AA20" s="278">
        <f>IF(SUM(AA21:AA32)&gt;0,9999,0)</f>
        <v>0</v>
      </c>
      <c r="AB20" s="196"/>
      <c r="AC20" s="378"/>
      <c r="AD20" s="378"/>
      <c r="AE20" s="378"/>
      <c r="AF20" s="69"/>
      <c r="AG20" s="69"/>
      <c r="AH20" s="69"/>
    </row>
    <row r="21" spans="1:34" ht="15" customHeight="1" x14ac:dyDescent="0.25">
      <c r="A21" s="855"/>
      <c r="B21" s="856"/>
      <c r="C21" s="857"/>
      <c r="D21" s="69"/>
      <c r="E21" s="1186" t="s">
        <v>162</v>
      </c>
      <c r="F21" s="1005"/>
      <c r="G21" s="1005"/>
      <c r="H21" s="1187"/>
      <c r="I21" s="985" t="s">
        <v>163</v>
      </c>
      <c r="J21" s="1005"/>
      <c r="K21" s="1005"/>
      <c r="L21" s="1005"/>
      <c r="M21" s="1005"/>
      <c r="N21" s="1005"/>
      <c r="O21" s="1005"/>
      <c r="P21" s="1006"/>
      <c r="Q21" s="141">
        <v>27.2</v>
      </c>
      <c r="R21" s="383"/>
      <c r="S21" s="211"/>
      <c r="T21" s="202"/>
      <c r="U21" s="383"/>
      <c r="V21" s="222"/>
      <c r="W21" s="203"/>
      <c r="X21" s="383"/>
      <c r="Y21" s="224"/>
      <c r="Z21" s="204"/>
      <c r="AA21" s="438">
        <f t="shared" si="0"/>
        <v>0</v>
      </c>
      <c r="AB21" s="187">
        <f t="shared" si="1"/>
        <v>0</v>
      </c>
      <c r="AC21" s="380">
        <f t="shared" ref="AC21:AE32" si="4">$Q21*$AA21</f>
        <v>0</v>
      </c>
      <c r="AD21" s="380">
        <f t="shared" si="4"/>
        <v>0</v>
      </c>
      <c r="AE21" s="380">
        <f t="shared" si="4"/>
        <v>0</v>
      </c>
      <c r="AF21" s="69"/>
      <c r="AG21" s="69"/>
      <c r="AH21" s="69"/>
    </row>
    <row r="22" spans="1:34" ht="15" customHeight="1" x14ac:dyDescent="0.25">
      <c r="A22" s="877" t="s">
        <v>901</v>
      </c>
      <c r="B22" s="878"/>
      <c r="C22" s="879"/>
      <c r="D22" s="69"/>
      <c r="E22" s="1186" t="s">
        <v>164</v>
      </c>
      <c r="F22" s="1005"/>
      <c r="G22" s="1005"/>
      <c r="H22" s="1187"/>
      <c r="I22" s="985" t="s">
        <v>163</v>
      </c>
      <c r="J22" s="1005"/>
      <c r="K22" s="1005"/>
      <c r="L22" s="1005"/>
      <c r="M22" s="1005"/>
      <c r="N22" s="1005"/>
      <c r="O22" s="1005"/>
      <c r="P22" s="1006"/>
      <c r="Q22" s="141">
        <v>38.1</v>
      </c>
      <c r="R22" s="383"/>
      <c r="S22" s="211"/>
      <c r="T22" s="202"/>
      <c r="U22" s="383"/>
      <c r="V22" s="222"/>
      <c r="W22" s="203"/>
      <c r="X22" s="383"/>
      <c r="Y22" s="224"/>
      <c r="Z22" s="204"/>
      <c r="AA22" s="436">
        <f t="shared" si="0"/>
        <v>0</v>
      </c>
      <c r="AB22" s="187">
        <f t="shared" si="1"/>
        <v>0</v>
      </c>
      <c r="AC22" s="377">
        <f t="shared" si="4"/>
        <v>0</v>
      </c>
      <c r="AD22" s="377">
        <f t="shared" si="4"/>
        <v>0</v>
      </c>
      <c r="AE22" s="377">
        <f t="shared" si="4"/>
        <v>0</v>
      </c>
      <c r="AF22" s="69"/>
      <c r="AG22" s="69"/>
      <c r="AH22" s="69"/>
    </row>
    <row r="23" spans="1:34" ht="15" customHeight="1" x14ac:dyDescent="0.25">
      <c r="A23" s="880"/>
      <c r="B23" s="881"/>
      <c r="C23" s="882"/>
      <c r="D23" s="69"/>
      <c r="E23" s="1186" t="s">
        <v>165</v>
      </c>
      <c r="F23" s="1005"/>
      <c r="G23" s="1005"/>
      <c r="H23" s="1187"/>
      <c r="I23" s="985" t="s">
        <v>166</v>
      </c>
      <c r="J23" s="1005"/>
      <c r="K23" s="1005"/>
      <c r="L23" s="1005"/>
      <c r="M23" s="1005"/>
      <c r="N23" s="1005"/>
      <c r="O23" s="1005"/>
      <c r="P23" s="1006"/>
      <c r="Q23" s="141">
        <v>26.15</v>
      </c>
      <c r="R23" s="383"/>
      <c r="S23" s="211"/>
      <c r="T23" s="202"/>
      <c r="U23" s="383"/>
      <c r="V23" s="222"/>
      <c r="W23" s="203"/>
      <c r="X23" s="383"/>
      <c r="Y23" s="224"/>
      <c r="Z23" s="204"/>
      <c r="AA23" s="436">
        <f t="shared" si="0"/>
        <v>0</v>
      </c>
      <c r="AB23" s="187">
        <f t="shared" si="1"/>
        <v>0</v>
      </c>
      <c r="AC23" s="377">
        <f t="shared" si="4"/>
        <v>0</v>
      </c>
      <c r="AD23" s="377">
        <f t="shared" si="4"/>
        <v>0</v>
      </c>
      <c r="AE23" s="377">
        <f t="shared" si="4"/>
        <v>0</v>
      </c>
      <c r="AF23" s="69"/>
      <c r="AG23" s="69"/>
      <c r="AH23" s="69"/>
    </row>
    <row r="24" spans="1:34" ht="15" customHeight="1" x14ac:dyDescent="0.25">
      <c r="A24" s="852" t="s">
        <v>666</v>
      </c>
      <c r="B24" s="853"/>
      <c r="C24" s="854"/>
      <c r="D24" s="69"/>
      <c r="E24" s="1186" t="s">
        <v>167</v>
      </c>
      <c r="F24" s="1005"/>
      <c r="G24" s="1005"/>
      <c r="H24" s="1187"/>
      <c r="I24" s="985" t="s">
        <v>166</v>
      </c>
      <c r="J24" s="1005"/>
      <c r="K24" s="1005"/>
      <c r="L24" s="1005"/>
      <c r="M24" s="1005"/>
      <c r="N24" s="1005"/>
      <c r="O24" s="1005"/>
      <c r="P24" s="1006"/>
      <c r="Q24" s="141">
        <v>37</v>
      </c>
      <c r="R24" s="383"/>
      <c r="S24" s="211"/>
      <c r="T24" s="202"/>
      <c r="U24" s="383"/>
      <c r="V24" s="222"/>
      <c r="W24" s="203"/>
      <c r="X24" s="383"/>
      <c r="Y24" s="224"/>
      <c r="Z24" s="204"/>
      <c r="AA24" s="436">
        <f t="shared" si="0"/>
        <v>0</v>
      </c>
      <c r="AB24" s="187">
        <f t="shared" si="1"/>
        <v>0</v>
      </c>
      <c r="AC24" s="377">
        <f t="shared" si="4"/>
        <v>0</v>
      </c>
      <c r="AD24" s="377">
        <f t="shared" si="4"/>
        <v>0</v>
      </c>
      <c r="AE24" s="377">
        <f t="shared" si="4"/>
        <v>0</v>
      </c>
      <c r="AF24" s="69"/>
      <c r="AG24" s="69"/>
      <c r="AH24" s="69"/>
    </row>
    <row r="25" spans="1:34" ht="15" customHeight="1" x14ac:dyDescent="0.25">
      <c r="A25" s="855"/>
      <c r="B25" s="856"/>
      <c r="C25" s="857"/>
      <c r="D25" s="69"/>
      <c r="E25" s="1186" t="s">
        <v>708</v>
      </c>
      <c r="F25" s="1005"/>
      <c r="G25" s="1005"/>
      <c r="H25" s="1187"/>
      <c r="I25" s="985" t="s">
        <v>714</v>
      </c>
      <c r="J25" s="1005"/>
      <c r="K25" s="1005"/>
      <c r="L25" s="1005"/>
      <c r="M25" s="1005"/>
      <c r="N25" s="1005"/>
      <c r="O25" s="1005"/>
      <c r="P25" s="1006"/>
      <c r="Q25" s="182">
        <v>17.7</v>
      </c>
      <c r="R25" s="383"/>
      <c r="S25" s="211"/>
      <c r="T25" s="202"/>
      <c r="U25" s="383"/>
      <c r="V25" s="222"/>
      <c r="W25" s="203"/>
      <c r="X25" s="383"/>
      <c r="Y25" s="224"/>
      <c r="Z25" s="204"/>
      <c r="AA25" s="436">
        <f t="shared" si="0"/>
        <v>0</v>
      </c>
      <c r="AB25" s="187">
        <f t="shared" si="1"/>
        <v>0</v>
      </c>
      <c r="AC25" s="377">
        <f t="shared" si="4"/>
        <v>0</v>
      </c>
      <c r="AD25" s="377">
        <f t="shared" si="4"/>
        <v>0</v>
      </c>
      <c r="AE25" s="377">
        <f t="shared" si="4"/>
        <v>0</v>
      </c>
      <c r="AF25" s="69"/>
      <c r="AG25" s="69"/>
      <c r="AH25" s="69"/>
    </row>
    <row r="26" spans="1:34" ht="15" customHeight="1" x14ac:dyDescent="0.25">
      <c r="A26" s="943" t="s">
        <v>667</v>
      </c>
      <c r="B26" s="944"/>
      <c r="C26" s="945"/>
      <c r="D26" s="69"/>
      <c r="E26" s="1186" t="s">
        <v>709</v>
      </c>
      <c r="F26" s="1005"/>
      <c r="G26" s="1005"/>
      <c r="H26" s="1187"/>
      <c r="I26" s="985" t="s">
        <v>715</v>
      </c>
      <c r="J26" s="1005"/>
      <c r="K26" s="1005"/>
      <c r="L26" s="1005"/>
      <c r="M26" s="1005"/>
      <c r="N26" s="1005"/>
      <c r="O26" s="1005"/>
      <c r="P26" s="1006"/>
      <c r="Q26" s="182">
        <v>31</v>
      </c>
      <c r="R26" s="383"/>
      <c r="S26" s="211"/>
      <c r="T26" s="202"/>
      <c r="U26" s="383"/>
      <c r="V26" s="222"/>
      <c r="W26" s="203"/>
      <c r="X26" s="383"/>
      <c r="Y26" s="224"/>
      <c r="Z26" s="204"/>
      <c r="AA26" s="436">
        <f t="shared" si="0"/>
        <v>0</v>
      </c>
      <c r="AB26" s="187">
        <f t="shared" si="1"/>
        <v>0</v>
      </c>
      <c r="AC26" s="377">
        <f t="shared" si="4"/>
        <v>0</v>
      </c>
      <c r="AD26" s="377">
        <f t="shared" si="4"/>
        <v>0</v>
      </c>
      <c r="AE26" s="377">
        <f t="shared" si="4"/>
        <v>0</v>
      </c>
      <c r="AF26" s="69"/>
      <c r="AG26" s="69"/>
      <c r="AH26" s="69"/>
    </row>
    <row r="27" spans="1:34" ht="15" customHeight="1" x14ac:dyDescent="0.25">
      <c r="A27" s="946"/>
      <c r="B27" s="947"/>
      <c r="C27" s="948"/>
      <c r="D27" s="69"/>
      <c r="E27" s="1186" t="s">
        <v>710</v>
      </c>
      <c r="F27" s="1005"/>
      <c r="G27" s="1005"/>
      <c r="H27" s="1187"/>
      <c r="I27" s="985" t="s">
        <v>716</v>
      </c>
      <c r="J27" s="1005"/>
      <c r="K27" s="1005"/>
      <c r="L27" s="1005"/>
      <c r="M27" s="1005"/>
      <c r="N27" s="1005"/>
      <c r="O27" s="1005"/>
      <c r="P27" s="1006"/>
      <c r="Q27" s="182">
        <v>17.7</v>
      </c>
      <c r="R27" s="383"/>
      <c r="S27" s="211"/>
      <c r="T27" s="202"/>
      <c r="U27" s="383"/>
      <c r="V27" s="222"/>
      <c r="W27" s="203"/>
      <c r="X27" s="383"/>
      <c r="Y27" s="224"/>
      <c r="Z27" s="204"/>
      <c r="AA27" s="436">
        <f t="shared" si="0"/>
        <v>0</v>
      </c>
      <c r="AB27" s="187">
        <f t="shared" si="1"/>
        <v>0</v>
      </c>
      <c r="AC27" s="377">
        <f t="shared" si="4"/>
        <v>0</v>
      </c>
      <c r="AD27" s="377">
        <f t="shared" si="4"/>
        <v>0</v>
      </c>
      <c r="AE27" s="377">
        <f t="shared" si="4"/>
        <v>0</v>
      </c>
      <c r="AF27" s="69"/>
      <c r="AG27" s="69"/>
      <c r="AH27" s="69"/>
    </row>
    <row r="28" spans="1:34" ht="15" customHeight="1" x14ac:dyDescent="0.25">
      <c r="A28" s="852" t="s">
        <v>668</v>
      </c>
      <c r="B28" s="853"/>
      <c r="C28" s="854"/>
      <c r="D28" s="69"/>
      <c r="E28" s="1186" t="s">
        <v>711</v>
      </c>
      <c r="F28" s="1005"/>
      <c r="G28" s="1005"/>
      <c r="H28" s="1187"/>
      <c r="I28" s="985" t="s">
        <v>717</v>
      </c>
      <c r="J28" s="1005"/>
      <c r="K28" s="1005"/>
      <c r="L28" s="1005"/>
      <c r="M28" s="1005"/>
      <c r="N28" s="1005"/>
      <c r="O28" s="1005"/>
      <c r="P28" s="1006"/>
      <c r="Q28" s="182">
        <v>31</v>
      </c>
      <c r="R28" s="383"/>
      <c r="S28" s="211"/>
      <c r="T28" s="202"/>
      <c r="U28" s="383"/>
      <c r="V28" s="222"/>
      <c r="W28" s="203"/>
      <c r="X28" s="383"/>
      <c r="Y28" s="224"/>
      <c r="Z28" s="204"/>
      <c r="AA28" s="438">
        <f t="shared" si="0"/>
        <v>0</v>
      </c>
      <c r="AB28" s="187">
        <f t="shared" si="1"/>
        <v>0</v>
      </c>
      <c r="AC28" s="377">
        <f t="shared" si="4"/>
        <v>0</v>
      </c>
      <c r="AD28" s="377">
        <f t="shared" si="4"/>
        <v>0</v>
      </c>
      <c r="AE28" s="377">
        <f t="shared" si="4"/>
        <v>0</v>
      </c>
      <c r="AF28" s="69"/>
      <c r="AG28" s="69"/>
      <c r="AH28" s="69"/>
    </row>
    <row r="29" spans="1:34" ht="15" customHeight="1" x14ac:dyDescent="0.25">
      <c r="A29" s="855"/>
      <c r="B29" s="856"/>
      <c r="C29" s="857"/>
      <c r="D29" s="69"/>
      <c r="E29" s="1186" t="s">
        <v>180</v>
      </c>
      <c r="F29" s="1005"/>
      <c r="G29" s="1005"/>
      <c r="H29" s="1187"/>
      <c r="I29" s="985" t="s">
        <v>718</v>
      </c>
      <c r="J29" s="1005"/>
      <c r="K29" s="1005"/>
      <c r="L29" s="1005"/>
      <c r="M29" s="1005"/>
      <c r="N29" s="1005"/>
      <c r="O29" s="1005"/>
      <c r="P29" s="1006"/>
      <c r="Q29" s="182">
        <v>7.45</v>
      </c>
      <c r="R29" s="383"/>
      <c r="S29" s="211"/>
      <c r="T29" s="202"/>
      <c r="U29" s="383"/>
      <c r="V29" s="222"/>
      <c r="W29" s="203"/>
      <c r="X29" s="383"/>
      <c r="Y29" s="224"/>
      <c r="Z29" s="204"/>
      <c r="AA29" s="438">
        <f t="shared" si="0"/>
        <v>0</v>
      </c>
      <c r="AB29" s="187">
        <f t="shared" si="1"/>
        <v>0</v>
      </c>
      <c r="AC29" s="377">
        <f t="shared" si="4"/>
        <v>0</v>
      </c>
      <c r="AD29" s="377">
        <f t="shared" si="4"/>
        <v>0</v>
      </c>
      <c r="AE29" s="377">
        <f t="shared" si="4"/>
        <v>0</v>
      </c>
      <c r="AF29" s="69"/>
      <c r="AG29" s="69"/>
      <c r="AH29" s="69"/>
    </row>
    <row r="30" spans="1:34" ht="15" customHeight="1" x14ac:dyDescent="0.25">
      <c r="A30" s="852" t="s">
        <v>669</v>
      </c>
      <c r="B30" s="853"/>
      <c r="C30" s="854"/>
      <c r="D30" s="69"/>
      <c r="E30" s="1186" t="s">
        <v>729</v>
      </c>
      <c r="F30" s="1005"/>
      <c r="G30" s="1005"/>
      <c r="H30" s="1187"/>
      <c r="I30" s="985" t="s">
        <v>174</v>
      </c>
      <c r="J30" s="1005"/>
      <c r="K30" s="1005"/>
      <c r="L30" s="1005"/>
      <c r="M30" s="1005"/>
      <c r="N30" s="1005"/>
      <c r="O30" s="1005"/>
      <c r="P30" s="1006"/>
      <c r="Q30" s="182">
        <v>101.6</v>
      </c>
      <c r="R30" s="383"/>
      <c r="S30" s="211"/>
      <c r="T30" s="202"/>
      <c r="U30" s="383"/>
      <c r="V30" s="222"/>
      <c r="W30" s="203"/>
      <c r="X30" s="383"/>
      <c r="Y30" s="224"/>
      <c r="Z30" s="204"/>
      <c r="AA30" s="438">
        <f t="shared" si="0"/>
        <v>0</v>
      </c>
      <c r="AB30" s="187">
        <f t="shared" si="1"/>
        <v>0</v>
      </c>
      <c r="AC30" s="377">
        <f t="shared" si="4"/>
        <v>0</v>
      </c>
      <c r="AD30" s="377">
        <f t="shared" si="4"/>
        <v>0</v>
      </c>
      <c r="AE30" s="377">
        <f t="shared" si="4"/>
        <v>0</v>
      </c>
      <c r="AF30" s="69"/>
      <c r="AG30" s="69"/>
      <c r="AH30" s="69"/>
    </row>
    <row r="31" spans="1:34" ht="15" customHeight="1" x14ac:dyDescent="0.25">
      <c r="A31" s="855"/>
      <c r="B31" s="856"/>
      <c r="C31" s="857"/>
      <c r="D31" s="69"/>
      <c r="E31" s="1186" t="s">
        <v>175</v>
      </c>
      <c r="F31" s="1005"/>
      <c r="G31" s="1005"/>
      <c r="H31" s="1187"/>
      <c r="I31" s="985" t="s">
        <v>719</v>
      </c>
      <c r="J31" s="1005"/>
      <c r="K31" s="1005"/>
      <c r="L31" s="1005"/>
      <c r="M31" s="1005"/>
      <c r="N31" s="1005"/>
      <c r="O31" s="1005"/>
      <c r="P31" s="1006"/>
      <c r="Q31" s="182">
        <v>7.45</v>
      </c>
      <c r="R31" s="383"/>
      <c r="S31" s="211"/>
      <c r="T31" s="202"/>
      <c r="U31" s="383"/>
      <c r="V31" s="222"/>
      <c r="W31" s="203"/>
      <c r="X31" s="383"/>
      <c r="Y31" s="224"/>
      <c r="Z31" s="204"/>
      <c r="AA31" s="438">
        <f t="shared" si="0"/>
        <v>0</v>
      </c>
      <c r="AB31" s="187">
        <f t="shared" si="1"/>
        <v>0</v>
      </c>
      <c r="AC31" s="377">
        <f t="shared" si="4"/>
        <v>0</v>
      </c>
      <c r="AD31" s="377">
        <f t="shared" si="4"/>
        <v>0</v>
      </c>
      <c r="AE31" s="377">
        <f t="shared" si="4"/>
        <v>0</v>
      </c>
      <c r="AF31" s="69"/>
      <c r="AG31" s="69"/>
      <c r="AH31" s="69"/>
    </row>
    <row r="32" spans="1:34" ht="15" customHeight="1" x14ac:dyDescent="0.25">
      <c r="A32" s="845" t="s">
        <v>862</v>
      </c>
      <c r="B32" s="846"/>
      <c r="C32" s="847"/>
      <c r="D32" s="69"/>
      <c r="E32" s="1186" t="s">
        <v>730</v>
      </c>
      <c r="F32" s="1005"/>
      <c r="G32" s="1005"/>
      <c r="H32" s="1187"/>
      <c r="I32" s="985" t="s">
        <v>720</v>
      </c>
      <c r="J32" s="1005"/>
      <c r="K32" s="1005"/>
      <c r="L32" s="1005"/>
      <c r="M32" s="1005"/>
      <c r="N32" s="1005"/>
      <c r="O32" s="1005"/>
      <c r="P32" s="1006"/>
      <c r="Q32" s="182">
        <v>34.200000000000003</v>
      </c>
      <c r="R32" s="383"/>
      <c r="S32" s="211"/>
      <c r="T32" s="202"/>
      <c r="U32" s="383"/>
      <c r="V32" s="222"/>
      <c r="W32" s="203"/>
      <c r="X32" s="383"/>
      <c r="Y32" s="224"/>
      <c r="Z32" s="204"/>
      <c r="AA32" s="436">
        <f t="shared" si="0"/>
        <v>0</v>
      </c>
      <c r="AB32" s="187">
        <f t="shared" si="1"/>
        <v>0</v>
      </c>
      <c r="AC32" s="377">
        <f t="shared" si="4"/>
        <v>0</v>
      </c>
      <c r="AD32" s="377">
        <f t="shared" si="4"/>
        <v>0</v>
      </c>
      <c r="AE32" s="377">
        <f t="shared" si="4"/>
        <v>0</v>
      </c>
      <c r="AF32" s="69"/>
      <c r="AG32" s="69"/>
      <c r="AH32" s="69"/>
    </row>
    <row r="33" spans="1:34" ht="15" customHeight="1" x14ac:dyDescent="0.25">
      <c r="A33" s="848"/>
      <c r="B33" s="849"/>
      <c r="C33" s="850"/>
      <c r="D33" s="69"/>
      <c r="E33" s="1197" t="s">
        <v>621</v>
      </c>
      <c r="F33" s="1198"/>
      <c r="G33" s="1198"/>
      <c r="H33" s="1198"/>
      <c r="I33" s="159"/>
      <c r="J33" s="159"/>
      <c r="K33" s="159"/>
      <c r="L33" s="159"/>
      <c r="M33" s="159"/>
      <c r="N33" s="159"/>
      <c r="O33" s="159"/>
      <c r="P33" s="253"/>
      <c r="Q33" s="185"/>
      <c r="R33" s="271">
        <f>IF(SUM(R34:R45)&gt;0,9999,0)</f>
        <v>0</v>
      </c>
      <c r="S33" s="212"/>
      <c r="T33" s="159"/>
      <c r="U33" s="271">
        <f>IF(SUM(U34:U45)&gt;0,9999,0)</f>
        <v>0</v>
      </c>
      <c r="V33" s="212"/>
      <c r="W33" s="159"/>
      <c r="X33" s="271">
        <f>IF(SUM(X34:X45)&gt;0,9999,0)</f>
        <v>0</v>
      </c>
      <c r="Y33" s="212"/>
      <c r="Z33" s="159"/>
      <c r="AA33" s="278">
        <f>IF(SUM(AA34:AA45)&gt;0,9999,0)</f>
        <v>0</v>
      </c>
      <c r="AB33" s="196"/>
      <c r="AC33" s="378"/>
      <c r="AD33" s="378"/>
      <c r="AE33" s="378"/>
      <c r="AF33" s="69"/>
      <c r="AG33" s="69"/>
      <c r="AH33" s="69"/>
    </row>
    <row r="34" spans="1:34" ht="15" customHeight="1" x14ac:dyDescent="0.25">
      <c r="A34" s="930" t="s">
        <v>12</v>
      </c>
      <c r="B34" s="931"/>
      <c r="C34" s="932"/>
      <c r="D34" s="69"/>
      <c r="E34" s="1188" t="s">
        <v>168</v>
      </c>
      <c r="F34" s="1018"/>
      <c r="G34" s="1018"/>
      <c r="H34" s="1189"/>
      <c r="I34" s="989" t="s">
        <v>774</v>
      </c>
      <c r="J34" s="1018"/>
      <c r="K34" s="1018"/>
      <c r="L34" s="1018"/>
      <c r="M34" s="1018"/>
      <c r="N34" s="1018"/>
      <c r="O34" s="1018"/>
      <c r="P34" s="1185"/>
      <c r="Q34" s="182">
        <v>42.75</v>
      </c>
      <c r="R34" s="383"/>
      <c r="S34" s="211"/>
      <c r="T34" s="202"/>
      <c r="U34" s="383"/>
      <c r="V34" s="222"/>
      <c r="W34" s="203"/>
      <c r="X34" s="383"/>
      <c r="Y34" s="224"/>
      <c r="Z34" s="204"/>
      <c r="AA34" s="436">
        <f t="shared" si="0"/>
        <v>0</v>
      </c>
      <c r="AB34" s="187">
        <f t="shared" si="1"/>
        <v>0</v>
      </c>
      <c r="AC34" s="377">
        <f t="shared" ref="AC34:AE37" si="5">$Q34*$AA34</f>
        <v>0</v>
      </c>
      <c r="AD34" s="377">
        <f t="shared" si="5"/>
        <v>0</v>
      </c>
      <c r="AE34" s="377">
        <f t="shared" si="5"/>
        <v>0</v>
      </c>
      <c r="AF34" s="69"/>
      <c r="AG34" s="69"/>
      <c r="AH34" s="69"/>
    </row>
    <row r="35" spans="1:34" ht="15" customHeight="1" x14ac:dyDescent="0.25">
      <c r="A35" s="933"/>
      <c r="B35" s="934"/>
      <c r="C35" s="935"/>
      <c r="D35" s="69"/>
      <c r="E35" s="1186" t="s">
        <v>169</v>
      </c>
      <c r="F35" s="1005"/>
      <c r="G35" s="1005"/>
      <c r="H35" s="1187"/>
      <c r="I35" s="985" t="s">
        <v>774</v>
      </c>
      <c r="J35" s="1005"/>
      <c r="K35" s="1005"/>
      <c r="L35" s="1005"/>
      <c r="M35" s="1005"/>
      <c r="N35" s="1005"/>
      <c r="O35" s="1005"/>
      <c r="P35" s="1006"/>
      <c r="Q35" s="182">
        <v>42.75</v>
      </c>
      <c r="R35" s="383"/>
      <c r="S35" s="211"/>
      <c r="T35" s="202"/>
      <c r="U35" s="383"/>
      <c r="V35" s="222"/>
      <c r="W35" s="203"/>
      <c r="X35" s="383"/>
      <c r="Y35" s="224"/>
      <c r="Z35" s="204"/>
      <c r="AA35" s="436">
        <f t="shared" si="0"/>
        <v>0</v>
      </c>
      <c r="AB35" s="187">
        <f t="shared" si="1"/>
        <v>0</v>
      </c>
      <c r="AC35" s="380">
        <f t="shared" si="5"/>
        <v>0</v>
      </c>
      <c r="AD35" s="380">
        <f t="shared" si="5"/>
        <v>0</v>
      </c>
      <c r="AE35" s="380">
        <f t="shared" si="5"/>
        <v>0</v>
      </c>
      <c r="AF35" s="69"/>
      <c r="AG35" s="69"/>
      <c r="AH35" s="69"/>
    </row>
    <row r="36" spans="1:34" ht="15" customHeight="1" x14ac:dyDescent="0.25">
      <c r="A36" s="930" t="s">
        <v>15</v>
      </c>
      <c r="B36" s="931"/>
      <c r="C36" s="932"/>
      <c r="D36" s="69"/>
      <c r="E36" s="1186" t="s">
        <v>170</v>
      </c>
      <c r="F36" s="1005"/>
      <c r="G36" s="1005"/>
      <c r="H36" s="1187"/>
      <c r="I36" s="985" t="s">
        <v>722</v>
      </c>
      <c r="J36" s="1005"/>
      <c r="K36" s="1005"/>
      <c r="L36" s="1005"/>
      <c r="M36" s="1005"/>
      <c r="N36" s="1005"/>
      <c r="O36" s="1005"/>
      <c r="P36" s="1006"/>
      <c r="Q36" s="182">
        <v>28.85</v>
      </c>
      <c r="R36" s="383"/>
      <c r="S36" s="211"/>
      <c r="T36" s="202"/>
      <c r="U36" s="383"/>
      <c r="V36" s="222"/>
      <c r="W36" s="203"/>
      <c r="X36" s="383"/>
      <c r="Y36" s="224"/>
      <c r="Z36" s="204"/>
      <c r="AA36" s="436">
        <f t="shared" si="0"/>
        <v>0</v>
      </c>
      <c r="AB36" s="187">
        <f t="shared" si="1"/>
        <v>0</v>
      </c>
      <c r="AC36" s="377">
        <f t="shared" si="5"/>
        <v>0</v>
      </c>
      <c r="AD36" s="377">
        <f t="shared" si="5"/>
        <v>0</v>
      </c>
      <c r="AE36" s="377">
        <f t="shared" si="5"/>
        <v>0</v>
      </c>
      <c r="AF36" s="69"/>
      <c r="AG36" s="69"/>
      <c r="AH36" s="69"/>
    </row>
    <row r="37" spans="1:34" ht="15" customHeight="1" x14ac:dyDescent="0.25">
      <c r="A37" s="933"/>
      <c r="B37" s="934"/>
      <c r="C37" s="935"/>
      <c r="D37" s="69"/>
      <c r="E37" s="1186" t="s">
        <v>171</v>
      </c>
      <c r="F37" s="1005"/>
      <c r="G37" s="1005"/>
      <c r="H37" s="1187"/>
      <c r="I37" s="985" t="s">
        <v>723</v>
      </c>
      <c r="J37" s="1005"/>
      <c r="K37" s="1005"/>
      <c r="L37" s="1005"/>
      <c r="M37" s="1005"/>
      <c r="N37" s="1005"/>
      <c r="O37" s="1005"/>
      <c r="P37" s="1006"/>
      <c r="Q37" s="182">
        <v>4.8499999999999996</v>
      </c>
      <c r="R37" s="383"/>
      <c r="S37" s="211"/>
      <c r="T37" s="202"/>
      <c r="U37" s="383"/>
      <c r="V37" s="222"/>
      <c r="W37" s="203"/>
      <c r="X37" s="383"/>
      <c r="Y37" s="224"/>
      <c r="Z37" s="204"/>
      <c r="AA37" s="436">
        <f t="shared" si="0"/>
        <v>0</v>
      </c>
      <c r="AB37" s="187">
        <f t="shared" si="1"/>
        <v>0</v>
      </c>
      <c r="AC37" s="377">
        <f t="shared" si="5"/>
        <v>0</v>
      </c>
      <c r="AD37" s="377">
        <f t="shared" si="5"/>
        <v>0</v>
      </c>
      <c r="AE37" s="377">
        <f t="shared" si="5"/>
        <v>0</v>
      </c>
      <c r="AF37" s="69"/>
      <c r="AG37" s="69"/>
      <c r="AH37" s="69"/>
    </row>
    <row r="38" spans="1:34" ht="15" customHeight="1" x14ac:dyDescent="0.25">
      <c r="A38" s="930" t="s">
        <v>17</v>
      </c>
      <c r="B38" s="931"/>
      <c r="C38" s="932"/>
      <c r="D38" s="69"/>
      <c r="E38" s="1186" t="s">
        <v>172</v>
      </c>
      <c r="F38" s="1005"/>
      <c r="G38" s="1005"/>
      <c r="H38" s="1187"/>
      <c r="I38" s="985" t="s">
        <v>724</v>
      </c>
      <c r="J38" s="1005"/>
      <c r="K38" s="1005"/>
      <c r="L38" s="1005"/>
      <c r="M38" s="1005"/>
      <c r="N38" s="1005"/>
      <c r="O38" s="1005"/>
      <c r="P38" s="1006"/>
      <c r="Q38" s="182">
        <v>10.65</v>
      </c>
      <c r="R38" s="383"/>
      <c r="S38" s="211"/>
      <c r="T38" s="202"/>
      <c r="U38" s="383"/>
      <c r="V38" s="222"/>
      <c r="W38" s="203"/>
      <c r="X38" s="383"/>
      <c r="Y38" s="224"/>
      <c r="Z38" s="204"/>
      <c r="AA38" s="436">
        <f t="shared" si="0"/>
        <v>0</v>
      </c>
      <c r="AB38" s="187">
        <f t="shared" si="1"/>
        <v>0</v>
      </c>
      <c r="AC38" s="377">
        <f t="shared" ref="AC38:AE45" si="6">$Q38*$AA38</f>
        <v>0</v>
      </c>
      <c r="AD38" s="377">
        <f t="shared" si="6"/>
        <v>0</v>
      </c>
      <c r="AE38" s="377">
        <f t="shared" si="6"/>
        <v>0</v>
      </c>
      <c r="AF38" s="69"/>
      <c r="AG38" s="69"/>
      <c r="AH38" s="69"/>
    </row>
    <row r="39" spans="1:34" ht="15" customHeight="1" x14ac:dyDescent="0.25">
      <c r="A39" s="933"/>
      <c r="B39" s="934"/>
      <c r="C39" s="935"/>
      <c r="D39" s="69"/>
      <c r="E39" s="1186" t="s">
        <v>712</v>
      </c>
      <c r="F39" s="1005"/>
      <c r="G39" s="1005"/>
      <c r="H39" s="1187"/>
      <c r="I39" s="985" t="s">
        <v>725</v>
      </c>
      <c r="J39" s="1005"/>
      <c r="K39" s="1005"/>
      <c r="L39" s="1005"/>
      <c r="M39" s="1005"/>
      <c r="N39" s="1005"/>
      <c r="O39" s="1005"/>
      <c r="P39" s="1006"/>
      <c r="Q39" s="182">
        <v>4.8499999999999996</v>
      </c>
      <c r="R39" s="383"/>
      <c r="S39" s="211"/>
      <c r="T39" s="202"/>
      <c r="U39" s="383"/>
      <c r="V39" s="222"/>
      <c r="W39" s="203"/>
      <c r="X39" s="383"/>
      <c r="Y39" s="224"/>
      <c r="Z39" s="204"/>
      <c r="AA39" s="436">
        <f t="shared" si="0"/>
        <v>0</v>
      </c>
      <c r="AB39" s="187">
        <f t="shared" si="1"/>
        <v>0</v>
      </c>
      <c r="AC39" s="377">
        <f t="shared" si="6"/>
        <v>0</v>
      </c>
      <c r="AD39" s="377">
        <f t="shared" si="6"/>
        <v>0</v>
      </c>
      <c r="AE39" s="377">
        <f t="shared" si="6"/>
        <v>0</v>
      </c>
      <c r="AF39" s="69"/>
      <c r="AG39" s="69"/>
      <c r="AH39" s="69"/>
    </row>
    <row r="40" spans="1:34" ht="15" customHeight="1" x14ac:dyDescent="0.25">
      <c r="D40" s="69"/>
      <c r="E40" s="1186" t="s">
        <v>245</v>
      </c>
      <c r="F40" s="1005"/>
      <c r="G40" s="1005"/>
      <c r="H40" s="1187"/>
      <c r="I40" s="985" t="s">
        <v>733</v>
      </c>
      <c r="J40" s="1005"/>
      <c r="K40" s="1005"/>
      <c r="L40" s="1005"/>
      <c r="M40" s="1005"/>
      <c r="N40" s="1005"/>
      <c r="O40" s="1005"/>
      <c r="P40" s="1006"/>
      <c r="Q40" s="182">
        <v>212</v>
      </c>
      <c r="R40" s="383"/>
      <c r="S40" s="211"/>
      <c r="T40" s="202"/>
      <c r="U40" s="383"/>
      <c r="V40" s="222"/>
      <c r="W40" s="203"/>
      <c r="X40" s="383"/>
      <c r="Y40" s="224"/>
      <c r="Z40" s="204"/>
      <c r="AA40" s="436">
        <f t="shared" si="0"/>
        <v>0</v>
      </c>
      <c r="AB40" s="187">
        <f t="shared" si="1"/>
        <v>0</v>
      </c>
      <c r="AC40" s="377">
        <f t="shared" si="6"/>
        <v>0</v>
      </c>
      <c r="AD40" s="377">
        <f t="shared" si="6"/>
        <v>0</v>
      </c>
      <c r="AE40" s="377">
        <f t="shared" si="6"/>
        <v>0</v>
      </c>
      <c r="AF40" s="69"/>
      <c r="AG40" s="69"/>
      <c r="AH40" s="69"/>
    </row>
    <row r="41" spans="1:34" ht="15" customHeight="1" x14ac:dyDescent="0.25">
      <c r="D41" s="69"/>
      <c r="E41" s="1186" t="s">
        <v>173</v>
      </c>
      <c r="F41" s="1005"/>
      <c r="G41" s="1005"/>
      <c r="H41" s="1187"/>
      <c r="I41" s="985"/>
      <c r="J41" s="1005"/>
      <c r="K41" s="1005"/>
      <c r="L41" s="1005"/>
      <c r="M41" s="1005"/>
      <c r="N41" s="1005"/>
      <c r="O41" s="1005"/>
      <c r="P41" s="1006"/>
      <c r="Q41" s="182">
        <v>27.15</v>
      </c>
      <c r="R41" s="383"/>
      <c r="S41" s="211"/>
      <c r="T41" s="202"/>
      <c r="U41" s="383"/>
      <c r="V41" s="222"/>
      <c r="W41" s="203"/>
      <c r="X41" s="383"/>
      <c r="Y41" s="224"/>
      <c r="Z41" s="204"/>
      <c r="AA41" s="436">
        <f t="shared" si="0"/>
        <v>0</v>
      </c>
      <c r="AB41" s="187">
        <f t="shared" si="1"/>
        <v>0</v>
      </c>
      <c r="AC41" s="377">
        <f t="shared" si="6"/>
        <v>0</v>
      </c>
      <c r="AD41" s="377">
        <f t="shared" si="6"/>
        <v>0</v>
      </c>
      <c r="AE41" s="377">
        <f t="shared" si="6"/>
        <v>0</v>
      </c>
      <c r="AF41" s="69"/>
      <c r="AG41" s="69"/>
      <c r="AH41" s="69"/>
    </row>
    <row r="42" spans="1:34" ht="15" customHeight="1" x14ac:dyDescent="0.25">
      <c r="A42" s="858" t="s">
        <v>22</v>
      </c>
      <c r="B42" s="858"/>
      <c r="C42" s="858"/>
      <c r="D42" s="69"/>
      <c r="E42" s="1186" t="s">
        <v>181</v>
      </c>
      <c r="F42" s="1005"/>
      <c r="G42" s="1005"/>
      <c r="H42" s="1187"/>
      <c r="I42" s="985" t="s">
        <v>732</v>
      </c>
      <c r="J42" s="1005"/>
      <c r="K42" s="1005"/>
      <c r="L42" s="1005"/>
      <c r="M42" s="1005"/>
      <c r="N42" s="1005"/>
      <c r="O42" s="1005"/>
      <c r="P42" s="1006"/>
      <c r="Q42" s="182">
        <v>7.45</v>
      </c>
      <c r="R42" s="383"/>
      <c r="S42" s="211"/>
      <c r="T42" s="202"/>
      <c r="U42" s="383"/>
      <c r="V42" s="222"/>
      <c r="W42" s="203"/>
      <c r="X42" s="383"/>
      <c r="Y42" s="224"/>
      <c r="Z42" s="204"/>
      <c r="AA42" s="436">
        <f t="shared" si="0"/>
        <v>0</v>
      </c>
      <c r="AB42" s="187">
        <f t="shared" si="1"/>
        <v>0</v>
      </c>
      <c r="AC42" s="377">
        <f t="shared" si="6"/>
        <v>0</v>
      </c>
      <c r="AD42" s="377">
        <f t="shared" si="6"/>
        <v>0</v>
      </c>
      <c r="AE42" s="377">
        <f t="shared" si="6"/>
        <v>0</v>
      </c>
      <c r="AF42" s="69"/>
      <c r="AG42" s="69"/>
      <c r="AH42" s="69"/>
    </row>
    <row r="43" spans="1:34" ht="15" customHeight="1" x14ac:dyDescent="0.25">
      <c r="A43" s="73" t="s">
        <v>80</v>
      </c>
      <c r="B43" s="667"/>
      <c r="C43" s="667"/>
      <c r="D43" s="69"/>
      <c r="E43" s="1186" t="s">
        <v>728</v>
      </c>
      <c r="F43" s="1005"/>
      <c r="G43" s="1005"/>
      <c r="H43" s="1187"/>
      <c r="I43" s="985" t="s">
        <v>731</v>
      </c>
      <c r="J43" s="1005"/>
      <c r="K43" s="1005"/>
      <c r="L43" s="1005"/>
      <c r="M43" s="1005"/>
      <c r="N43" s="1005"/>
      <c r="O43" s="1005"/>
      <c r="P43" s="1006"/>
      <c r="Q43" s="182">
        <v>1.65</v>
      </c>
      <c r="R43" s="383"/>
      <c r="S43" s="211"/>
      <c r="T43" s="202"/>
      <c r="U43" s="383"/>
      <c r="V43" s="222"/>
      <c r="W43" s="203"/>
      <c r="X43" s="383"/>
      <c r="Y43" s="224"/>
      <c r="Z43" s="204"/>
      <c r="AA43" s="436">
        <f t="shared" si="0"/>
        <v>0</v>
      </c>
      <c r="AB43" s="187">
        <f t="shared" si="1"/>
        <v>0</v>
      </c>
      <c r="AC43" s="377">
        <f t="shared" si="6"/>
        <v>0</v>
      </c>
      <c r="AD43" s="377">
        <f t="shared" si="6"/>
        <v>0</v>
      </c>
      <c r="AE43" s="377">
        <f t="shared" si="6"/>
        <v>0</v>
      </c>
      <c r="AF43" s="69"/>
      <c r="AG43" s="69"/>
      <c r="AH43" s="69"/>
    </row>
    <row r="44" spans="1:34" ht="15" customHeight="1" x14ac:dyDescent="0.25">
      <c r="A44" s="73" t="s">
        <v>24</v>
      </c>
      <c r="B44" s="667"/>
      <c r="C44" s="667"/>
      <c r="D44" s="69"/>
      <c r="E44" s="1186" t="s">
        <v>182</v>
      </c>
      <c r="F44" s="1005"/>
      <c r="G44" s="1005"/>
      <c r="H44" s="1187"/>
      <c r="I44" s="985" t="s">
        <v>727</v>
      </c>
      <c r="J44" s="1005"/>
      <c r="K44" s="1005"/>
      <c r="L44" s="1005"/>
      <c r="M44" s="1005"/>
      <c r="N44" s="1005"/>
      <c r="O44" s="1005"/>
      <c r="P44" s="1006"/>
      <c r="Q44" s="182">
        <v>5.9</v>
      </c>
      <c r="R44" s="383"/>
      <c r="S44" s="211"/>
      <c r="T44" s="202"/>
      <c r="U44" s="383"/>
      <c r="V44" s="222"/>
      <c r="W44" s="203"/>
      <c r="X44" s="383"/>
      <c r="Y44" s="224"/>
      <c r="Z44" s="204"/>
      <c r="AA44" s="436">
        <f t="shared" si="0"/>
        <v>0</v>
      </c>
      <c r="AB44" s="187">
        <f t="shared" si="1"/>
        <v>0</v>
      </c>
      <c r="AC44" s="377">
        <f t="shared" si="6"/>
        <v>0</v>
      </c>
      <c r="AD44" s="377">
        <f t="shared" si="6"/>
        <v>0</v>
      </c>
      <c r="AE44" s="377">
        <f t="shared" si="6"/>
        <v>0</v>
      </c>
      <c r="AF44" s="69"/>
      <c r="AG44" s="69"/>
      <c r="AH44" s="69"/>
    </row>
    <row r="45" spans="1:34" ht="15" customHeight="1" x14ac:dyDescent="0.25">
      <c r="A45" s="73" t="s">
        <v>25</v>
      </c>
      <c r="B45" s="667"/>
      <c r="C45" s="667"/>
      <c r="D45" s="69"/>
      <c r="E45" s="1203" t="s">
        <v>183</v>
      </c>
      <c r="F45" s="1032"/>
      <c r="G45" s="1032"/>
      <c r="H45" s="1204"/>
      <c r="I45" s="1031" t="s">
        <v>726</v>
      </c>
      <c r="J45" s="1032"/>
      <c r="K45" s="1032"/>
      <c r="L45" s="1032"/>
      <c r="M45" s="1032"/>
      <c r="N45" s="1032"/>
      <c r="O45" s="1032"/>
      <c r="P45" s="1205"/>
      <c r="Q45" s="184">
        <v>9.6</v>
      </c>
      <c r="R45" s="384"/>
      <c r="S45" s="213"/>
      <c r="T45" s="207"/>
      <c r="U45" s="384"/>
      <c r="V45" s="223"/>
      <c r="W45" s="208"/>
      <c r="X45" s="384"/>
      <c r="Y45" s="225"/>
      <c r="Z45" s="209"/>
      <c r="AA45" s="437">
        <f t="shared" si="0"/>
        <v>0</v>
      </c>
      <c r="AB45" s="188">
        <f t="shared" si="1"/>
        <v>0</v>
      </c>
      <c r="AC45" s="379">
        <f t="shared" si="6"/>
        <v>0</v>
      </c>
      <c r="AD45" s="379">
        <f t="shared" si="6"/>
        <v>0</v>
      </c>
      <c r="AE45" s="379">
        <f t="shared" si="6"/>
        <v>0</v>
      </c>
      <c r="AF45" s="69"/>
      <c r="AG45" s="69"/>
      <c r="AH45" s="69"/>
    </row>
    <row r="46" spans="1:34" ht="15" customHeight="1" x14ac:dyDescent="0.25">
      <c r="A46" s="73" t="s">
        <v>26</v>
      </c>
      <c r="B46" s="667"/>
      <c r="C46" s="667"/>
      <c r="D46" s="69"/>
      <c r="E46" s="70"/>
      <c r="F46" s="70"/>
      <c r="G46" s="70"/>
      <c r="H46" s="70"/>
      <c r="I46" s="70"/>
      <c r="J46" s="70"/>
      <c r="K46" s="70"/>
      <c r="L46" s="70"/>
      <c r="M46" s="70"/>
      <c r="N46" s="70"/>
      <c r="O46" s="70"/>
      <c r="P46" s="70"/>
      <c r="Q46" s="94"/>
      <c r="R46" s="82"/>
      <c r="S46" s="214"/>
      <c r="T46" s="94"/>
      <c r="U46" s="82"/>
      <c r="V46" s="214"/>
      <c r="W46" s="94"/>
      <c r="X46" s="82"/>
      <c r="Y46" s="214"/>
      <c r="Z46" s="94"/>
      <c r="AA46" s="82"/>
      <c r="AB46" s="94"/>
      <c r="AC46"/>
      <c r="AD46"/>
      <c r="AE46"/>
      <c r="AF46" s="69"/>
      <c r="AG46" s="69"/>
      <c r="AH46" s="69"/>
    </row>
    <row r="47" spans="1:34" ht="15" customHeight="1" x14ac:dyDescent="0.25">
      <c r="A47" s="73" t="s">
        <v>27</v>
      </c>
      <c r="B47" s="667"/>
      <c r="C47" s="667"/>
      <c r="D47" s="69"/>
      <c r="E47" s="126" t="s">
        <v>197</v>
      </c>
      <c r="F47" s="126"/>
      <c r="G47" s="126"/>
      <c r="H47" s="126"/>
      <c r="I47" s="126"/>
      <c r="J47" s="126"/>
      <c r="K47" s="126"/>
      <c r="L47" s="126"/>
      <c r="M47" s="126"/>
      <c r="N47" s="126"/>
      <c r="O47" s="126"/>
      <c r="P47" s="126"/>
      <c r="Q47" s="127"/>
      <c r="R47" s="121"/>
      <c r="S47" s="215"/>
      <c r="T47" s="127"/>
      <c r="U47" s="121"/>
      <c r="V47" s="215"/>
      <c r="W47" s="127"/>
      <c r="X47" s="121"/>
      <c r="Y47" s="215"/>
      <c r="Z47" s="94"/>
      <c r="AA47" s="82"/>
      <c r="AB47" s="94"/>
      <c r="AC47"/>
      <c r="AD47"/>
      <c r="AE47"/>
      <c r="AF47" s="69"/>
      <c r="AG47" s="69"/>
      <c r="AH47" s="69"/>
    </row>
    <row r="48" spans="1:34" ht="15" customHeight="1" x14ac:dyDescent="0.25">
      <c r="A48" s="73" t="s">
        <v>28</v>
      </c>
      <c r="B48" s="667"/>
      <c r="C48" s="667"/>
      <c r="D48" s="69"/>
      <c r="E48" s="122"/>
      <c r="F48" s="122"/>
      <c r="G48" s="122"/>
      <c r="H48" s="122"/>
      <c r="I48" s="122"/>
      <c r="J48" s="122"/>
      <c r="K48" s="122"/>
      <c r="L48" s="122"/>
      <c r="M48" s="122"/>
      <c r="N48" s="122"/>
      <c r="O48" s="122"/>
      <c r="P48" s="122"/>
      <c r="Q48" s="122"/>
      <c r="R48" s="122"/>
      <c r="S48" s="216"/>
      <c r="T48" s="122"/>
      <c r="U48" s="122"/>
      <c r="V48" s="216"/>
      <c r="W48" s="122"/>
      <c r="X48" s="122"/>
      <c r="Y48" s="216"/>
      <c r="Z48" s="85"/>
      <c r="AA48" s="85"/>
      <c r="AB48" s="85"/>
      <c r="AC48"/>
      <c r="AD48"/>
      <c r="AE48"/>
      <c r="AF48" s="69"/>
      <c r="AG48" s="69"/>
      <c r="AH48" s="69"/>
    </row>
    <row r="49" spans="1:34" ht="15" customHeight="1" x14ac:dyDescent="0.25">
      <c r="A49" s="79"/>
      <c r="B49" s="667"/>
      <c r="C49" s="667"/>
      <c r="D49" s="69"/>
      <c r="E49" s="122" t="s">
        <v>232</v>
      </c>
      <c r="F49" s="122"/>
      <c r="G49" s="122"/>
      <c r="H49" s="122"/>
      <c r="I49" s="122"/>
      <c r="J49" s="122"/>
      <c r="K49" s="122"/>
      <c r="L49" s="122"/>
      <c r="M49" s="122"/>
      <c r="N49" s="122"/>
      <c r="O49" s="122"/>
      <c r="P49" s="122"/>
      <c r="Q49" s="122"/>
      <c r="R49" s="122"/>
      <c r="S49" s="216"/>
      <c r="T49" s="122"/>
      <c r="U49" s="122"/>
      <c r="V49" s="216"/>
      <c r="W49" s="122"/>
      <c r="X49" s="122"/>
      <c r="Y49" s="216"/>
      <c r="Z49" s="85"/>
      <c r="AA49" s="85"/>
      <c r="AB49" s="85"/>
      <c r="AC49"/>
      <c r="AD49"/>
      <c r="AE49"/>
      <c r="AF49" s="69"/>
      <c r="AG49" s="69"/>
      <c r="AH49" s="69"/>
    </row>
    <row r="50" spans="1:34" ht="15" customHeight="1" x14ac:dyDescent="0.25">
      <c r="A50" s="859" t="s">
        <v>810</v>
      </c>
      <c r="B50" s="859"/>
      <c r="C50" s="859"/>
      <c r="D50" s="69"/>
      <c r="E50" s="122" t="s">
        <v>231</v>
      </c>
      <c r="F50" s="122"/>
      <c r="G50" s="122"/>
      <c r="H50" s="122"/>
      <c r="I50" s="122"/>
      <c r="J50" s="122"/>
      <c r="K50" s="122"/>
      <c r="L50" s="122"/>
      <c r="M50" s="122"/>
      <c r="N50" s="122"/>
      <c r="O50" s="122"/>
      <c r="P50" s="122"/>
      <c r="Q50" s="122"/>
      <c r="R50" s="122"/>
      <c r="S50" s="216"/>
      <c r="T50" s="122"/>
      <c r="U50" s="122"/>
      <c r="V50" s="216"/>
      <c r="W50" s="122"/>
      <c r="X50" s="122"/>
      <c r="Y50" s="216"/>
      <c r="Z50" s="85"/>
      <c r="AA50" s="85"/>
      <c r="AB50" s="85"/>
      <c r="AC50" s="69"/>
      <c r="AD50" s="69"/>
      <c r="AE50" s="69"/>
      <c r="AF50" s="69"/>
      <c r="AG50" s="69"/>
      <c r="AH50" s="69"/>
    </row>
    <row r="51" spans="1:34" ht="15" customHeight="1" x14ac:dyDescent="0.25">
      <c r="A51" s="859"/>
      <c r="B51" s="859"/>
      <c r="C51" s="859"/>
      <c r="D51" s="69"/>
      <c r="E51" s="122" t="s">
        <v>233</v>
      </c>
      <c r="F51" s="122"/>
      <c r="G51" s="122"/>
      <c r="H51" s="122"/>
      <c r="I51" s="122"/>
      <c r="J51" s="122"/>
      <c r="K51" s="122"/>
      <c r="L51" s="122"/>
      <c r="M51" s="122"/>
      <c r="N51" s="122"/>
      <c r="O51" s="122"/>
      <c r="P51" s="122"/>
      <c r="Q51" s="122"/>
      <c r="R51" s="122"/>
      <c r="S51" s="216"/>
      <c r="T51" s="122"/>
      <c r="U51" s="122"/>
      <c r="V51" s="216"/>
      <c r="W51" s="122"/>
      <c r="X51" s="122"/>
      <c r="Y51" s="216"/>
      <c r="Z51" s="85"/>
      <c r="AA51" s="85"/>
      <c r="AB51" s="85"/>
      <c r="AC51" s="69"/>
      <c r="AD51" s="69"/>
      <c r="AE51" s="69"/>
      <c r="AF51" s="69"/>
      <c r="AG51" s="69"/>
      <c r="AH51" s="69"/>
    </row>
    <row r="52" spans="1:34" ht="15" customHeight="1" x14ac:dyDescent="0.25">
      <c r="A52" s="851" t="s">
        <v>29</v>
      </c>
      <c r="B52" s="851"/>
      <c r="C52" s="851"/>
      <c r="D52" s="69"/>
      <c r="E52" s="122"/>
      <c r="F52" s="122"/>
      <c r="G52" s="122"/>
      <c r="H52" s="122"/>
      <c r="I52" s="122"/>
      <c r="J52" s="122"/>
      <c r="K52" s="122"/>
      <c r="L52" s="122"/>
      <c r="M52" s="122"/>
      <c r="N52" s="122"/>
      <c r="O52" s="122"/>
      <c r="P52" s="122"/>
      <c r="Q52" s="122"/>
      <c r="R52" s="122"/>
      <c r="S52" s="216"/>
      <c r="T52" s="122"/>
      <c r="U52" s="122"/>
      <c r="V52" s="216"/>
      <c r="W52" s="122"/>
      <c r="X52" s="122"/>
      <c r="Y52" s="216"/>
      <c r="Z52" s="85"/>
      <c r="AA52" s="85"/>
      <c r="AB52" s="85"/>
      <c r="AC52" s="69"/>
      <c r="AD52" s="69"/>
      <c r="AE52" s="69"/>
      <c r="AF52" s="69"/>
      <c r="AG52" s="69"/>
      <c r="AH52" s="69"/>
    </row>
    <row r="53" spans="1:34" ht="15" customHeight="1" x14ac:dyDescent="0.25">
      <c r="A53" s="851"/>
      <c r="B53" s="851"/>
      <c r="C53" s="851"/>
      <c r="D53" s="69"/>
      <c r="E53" s="117" t="s">
        <v>198</v>
      </c>
      <c r="F53" s="122"/>
      <c r="G53" s="122"/>
      <c r="H53" s="122"/>
      <c r="I53" s="122"/>
      <c r="J53" s="122"/>
      <c r="K53" s="122"/>
      <c r="L53" s="122"/>
      <c r="M53" s="122"/>
      <c r="N53" s="122"/>
      <c r="O53" s="122"/>
      <c r="P53" s="122"/>
      <c r="Q53" s="122"/>
      <c r="R53" s="122"/>
      <c r="S53" s="216"/>
      <c r="T53" s="122"/>
      <c r="U53" s="122"/>
      <c r="V53" s="216"/>
      <c r="W53" s="122"/>
      <c r="X53" s="122"/>
      <c r="Y53" s="216"/>
      <c r="Z53" s="85"/>
      <c r="AA53" s="85"/>
      <c r="AB53" s="85"/>
      <c r="AC53" s="69"/>
      <c r="AD53" s="69"/>
      <c r="AE53" s="69"/>
      <c r="AF53" s="69"/>
      <c r="AG53" s="69"/>
      <c r="AH53" s="69"/>
    </row>
    <row r="54" spans="1:34" ht="15" customHeight="1" x14ac:dyDescent="0.25">
      <c r="A54" s="666"/>
      <c r="C54" s="666"/>
      <c r="D54" s="69"/>
      <c r="E54" s="1190" t="s">
        <v>199</v>
      </c>
      <c r="F54" s="1190"/>
      <c r="G54" s="1190"/>
      <c r="H54" s="1190"/>
      <c r="I54" s="1190"/>
      <c r="J54" s="1190"/>
      <c r="K54" s="1190"/>
      <c r="L54" s="1190"/>
      <c r="M54" s="1190"/>
      <c r="N54" s="1190"/>
      <c r="O54" s="1190"/>
      <c r="P54" s="1190"/>
      <c r="Q54" s="1190"/>
      <c r="R54" s="1190"/>
      <c r="S54" s="1190"/>
      <c r="T54" s="1190"/>
      <c r="U54" s="1190"/>
      <c r="V54" s="1190"/>
      <c r="W54" s="1190"/>
      <c r="X54" s="1190"/>
      <c r="Y54" s="1190"/>
      <c r="Z54" s="85"/>
      <c r="AA54" s="85"/>
      <c r="AB54" s="85"/>
      <c r="AC54" s="69"/>
      <c r="AD54" s="69"/>
      <c r="AE54" s="69"/>
      <c r="AF54" s="69"/>
      <c r="AG54" s="69"/>
      <c r="AH54" s="69"/>
    </row>
    <row r="55" spans="1:34" ht="15" customHeight="1" x14ac:dyDescent="0.25">
      <c r="D55" s="69"/>
      <c r="E55" s="1190"/>
      <c r="F55" s="1190"/>
      <c r="G55" s="1190"/>
      <c r="H55" s="1190"/>
      <c r="I55" s="1190"/>
      <c r="J55" s="1190"/>
      <c r="K55" s="1190"/>
      <c r="L55" s="1190"/>
      <c r="M55" s="1190"/>
      <c r="N55" s="1190"/>
      <c r="O55" s="1190"/>
      <c r="P55" s="1190"/>
      <c r="Q55" s="1190"/>
      <c r="R55" s="1190"/>
      <c r="S55" s="1190"/>
      <c r="T55" s="1190"/>
      <c r="U55" s="1190"/>
      <c r="V55" s="1190"/>
      <c r="W55" s="1190"/>
      <c r="X55" s="1190"/>
      <c r="Y55" s="1190"/>
      <c r="Z55" s="69"/>
      <c r="AA55" s="69"/>
      <c r="AB55" s="69"/>
      <c r="AC55" s="69"/>
      <c r="AD55" s="69"/>
      <c r="AE55" s="69"/>
      <c r="AF55" s="69"/>
      <c r="AG55" s="69"/>
      <c r="AH55" s="69"/>
    </row>
    <row r="56" spans="1:34" ht="15" customHeight="1" x14ac:dyDescent="0.25">
      <c r="D56" s="69"/>
      <c r="E56" s="1190"/>
      <c r="F56" s="1190"/>
      <c r="G56" s="1190"/>
      <c r="H56" s="1190"/>
      <c r="I56" s="1190"/>
      <c r="J56" s="1190"/>
      <c r="K56" s="1190"/>
      <c r="L56" s="1190"/>
      <c r="M56" s="1190"/>
      <c r="N56" s="1190"/>
      <c r="O56" s="1190"/>
      <c r="P56" s="1190"/>
      <c r="Q56" s="1190"/>
      <c r="R56" s="1190"/>
      <c r="S56" s="1190"/>
      <c r="T56" s="1190"/>
      <c r="U56" s="1190"/>
      <c r="V56" s="1190"/>
      <c r="W56" s="1190"/>
      <c r="X56" s="1190"/>
      <c r="Y56" s="1190"/>
      <c r="Z56" s="85"/>
      <c r="AA56" s="85"/>
      <c r="AB56" s="85"/>
      <c r="AC56" s="69"/>
      <c r="AD56" s="69"/>
      <c r="AE56" s="69"/>
      <c r="AF56" s="69"/>
      <c r="AG56" s="69"/>
      <c r="AH56" s="69"/>
    </row>
    <row r="57" spans="1:34" ht="15" customHeight="1" x14ac:dyDescent="0.25">
      <c r="D57" s="69"/>
      <c r="E57" s="1190"/>
      <c r="F57" s="1190"/>
      <c r="G57" s="1190"/>
      <c r="H57" s="1190"/>
      <c r="I57" s="1190"/>
      <c r="J57" s="1190"/>
      <c r="K57" s="1190"/>
      <c r="L57" s="1190"/>
      <c r="M57" s="1190"/>
      <c r="N57" s="1190"/>
      <c r="O57" s="1190"/>
      <c r="P57" s="1190"/>
      <c r="Q57" s="1190"/>
      <c r="R57" s="1190"/>
      <c r="S57" s="1190"/>
      <c r="T57" s="1190"/>
      <c r="U57" s="1190"/>
      <c r="V57" s="1190"/>
      <c r="W57" s="1190"/>
      <c r="X57" s="1190"/>
      <c r="Y57" s="1190"/>
      <c r="Z57" s="85"/>
      <c r="AA57" s="85"/>
      <c r="AB57" s="85"/>
      <c r="AC57" s="69"/>
      <c r="AD57" s="69"/>
      <c r="AE57" s="69"/>
      <c r="AF57" s="69"/>
      <c r="AG57" s="69"/>
      <c r="AH57" s="69"/>
    </row>
    <row r="58" spans="1:34" ht="15" customHeight="1" x14ac:dyDescent="0.25">
      <c r="D58" s="69"/>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85"/>
      <c r="AA58" s="85"/>
      <c r="AB58" s="85"/>
      <c r="AC58" s="69"/>
      <c r="AD58" s="69"/>
      <c r="AE58" s="69"/>
      <c r="AF58" s="69"/>
      <c r="AG58" s="69"/>
      <c r="AH58" s="69"/>
    </row>
    <row r="59" spans="1:34" ht="15" customHeight="1" x14ac:dyDescent="0.25">
      <c r="D59" s="69"/>
      <c r="E59" s="122" t="s">
        <v>244</v>
      </c>
      <c r="F59" s="122"/>
      <c r="G59" s="122"/>
      <c r="H59" s="122"/>
      <c r="I59" s="122"/>
      <c r="J59" s="122"/>
      <c r="K59" s="122"/>
      <c r="L59" s="122"/>
      <c r="M59" s="122"/>
      <c r="N59" s="122"/>
      <c r="O59" s="122"/>
      <c r="P59" s="122"/>
      <c r="Q59" s="122"/>
      <c r="R59" s="122"/>
      <c r="S59" s="216"/>
      <c r="T59" s="122"/>
      <c r="U59" s="122"/>
      <c r="V59" s="216"/>
      <c r="W59" s="122"/>
      <c r="X59" s="122"/>
      <c r="Y59" s="216"/>
      <c r="Z59" s="85"/>
      <c r="AA59" s="85"/>
      <c r="AB59" s="85"/>
      <c r="AC59" s="69"/>
      <c r="AD59" s="69"/>
      <c r="AE59" s="69"/>
      <c r="AF59" s="69"/>
      <c r="AG59" s="69"/>
      <c r="AH59" s="69"/>
    </row>
    <row r="60" spans="1:34" ht="15" customHeight="1" x14ac:dyDescent="0.25">
      <c r="D60" s="69"/>
      <c r="E60" s="122" t="s">
        <v>200</v>
      </c>
      <c r="F60" s="122"/>
      <c r="G60" s="122"/>
      <c r="H60" s="122"/>
      <c r="I60" s="122"/>
      <c r="J60" s="122"/>
      <c r="K60" s="122"/>
      <c r="L60" s="122"/>
      <c r="M60" s="122"/>
      <c r="N60" s="122"/>
      <c r="O60" s="122"/>
      <c r="P60" s="122"/>
      <c r="Q60" s="122"/>
      <c r="R60" s="122"/>
      <c r="S60" s="216"/>
      <c r="T60" s="122"/>
      <c r="U60" s="122"/>
      <c r="V60" s="216"/>
      <c r="W60" s="122"/>
      <c r="X60" s="122"/>
      <c r="Y60" s="216"/>
      <c r="Z60" s="85"/>
      <c r="AA60" s="85"/>
      <c r="AB60" s="85"/>
      <c r="AC60" s="69"/>
      <c r="AD60" s="69"/>
      <c r="AE60" s="69"/>
      <c r="AF60" s="69"/>
      <c r="AG60" s="69"/>
      <c r="AH60" s="69"/>
    </row>
    <row r="61" spans="1:34" ht="15" customHeight="1" x14ac:dyDescent="0.25">
      <c r="D61" s="69"/>
      <c r="E61" s="69"/>
      <c r="F61" s="95"/>
      <c r="G61" s="95"/>
      <c r="H61" s="95"/>
      <c r="I61" s="95"/>
      <c r="J61" s="95"/>
      <c r="K61" s="95"/>
      <c r="L61" s="95"/>
      <c r="M61" s="95"/>
      <c r="N61" s="95"/>
      <c r="O61" s="95"/>
      <c r="P61" s="95"/>
      <c r="Q61" s="95"/>
      <c r="R61" s="95"/>
      <c r="S61" s="217"/>
      <c r="T61" s="95"/>
      <c r="U61" s="95"/>
      <c r="V61" s="217"/>
      <c r="W61" s="95"/>
      <c r="X61" s="95"/>
      <c r="Y61" s="217"/>
      <c r="Z61" s="95"/>
      <c r="AA61" s="95"/>
      <c r="AB61" s="95"/>
      <c r="AC61" s="69"/>
      <c r="AD61" s="69"/>
      <c r="AE61" s="69"/>
      <c r="AF61" s="69"/>
      <c r="AG61" s="69"/>
      <c r="AH61" s="69"/>
    </row>
    <row r="62" spans="1:34" ht="15" customHeight="1" x14ac:dyDescent="0.25">
      <c r="D62" s="69"/>
      <c r="E62" s="69"/>
      <c r="F62" s="85"/>
      <c r="G62" s="85"/>
      <c r="H62" s="85"/>
      <c r="I62" s="85"/>
      <c r="J62" s="85"/>
      <c r="K62" s="85"/>
      <c r="L62" s="85"/>
      <c r="M62" s="85"/>
      <c r="N62" s="85"/>
      <c r="O62" s="85"/>
      <c r="P62" s="85"/>
      <c r="Q62" s="85"/>
      <c r="R62" s="85"/>
      <c r="S62" s="218"/>
      <c r="T62" s="85"/>
      <c r="U62" s="85"/>
      <c r="V62" s="218"/>
      <c r="W62" s="85"/>
      <c r="X62" s="85"/>
      <c r="Y62" s="218"/>
      <c r="Z62" s="85"/>
      <c r="AA62" s="85"/>
      <c r="AB62" s="85"/>
      <c r="AC62" s="69"/>
      <c r="AD62" s="69"/>
      <c r="AE62" s="69"/>
      <c r="AF62" s="69"/>
      <c r="AG62" s="69"/>
      <c r="AH62" s="69"/>
    </row>
    <row r="63" spans="1:34" ht="15" customHeight="1" x14ac:dyDescent="0.25">
      <c r="D63" s="69"/>
      <c r="E63" s="69"/>
      <c r="F63" s="85"/>
      <c r="G63" s="85"/>
      <c r="H63" s="85"/>
      <c r="I63" s="85"/>
      <c r="J63" s="85"/>
      <c r="K63" s="85"/>
      <c r="L63" s="85"/>
      <c r="M63" s="85"/>
      <c r="N63" s="85"/>
      <c r="O63" s="85"/>
      <c r="P63" s="85"/>
      <c r="Q63" s="85"/>
      <c r="R63" s="85"/>
      <c r="S63" s="218"/>
      <c r="T63" s="85"/>
      <c r="U63" s="85"/>
      <c r="V63" s="218"/>
      <c r="W63" s="85"/>
      <c r="X63" s="85"/>
      <c r="Y63" s="218"/>
      <c r="Z63" s="85"/>
      <c r="AA63" s="85"/>
      <c r="AB63" s="85"/>
      <c r="AC63" s="69"/>
      <c r="AD63" s="69"/>
      <c r="AE63" s="69"/>
      <c r="AF63" s="69"/>
      <c r="AG63" s="69"/>
      <c r="AH63" s="69"/>
    </row>
    <row r="64" spans="1:34" ht="15" customHeight="1" x14ac:dyDescent="0.25">
      <c r="D64" s="69"/>
      <c r="E64" s="69"/>
      <c r="F64" s="69"/>
      <c r="G64" s="69"/>
      <c r="H64" s="69"/>
      <c r="I64" s="69"/>
      <c r="J64" s="69"/>
      <c r="K64" s="69"/>
      <c r="L64" s="69"/>
      <c r="M64" s="69"/>
      <c r="N64" s="69"/>
      <c r="O64" s="69"/>
      <c r="P64" s="69"/>
      <c r="Q64" s="69"/>
      <c r="R64" s="69"/>
      <c r="S64" s="210"/>
      <c r="T64" s="69"/>
      <c r="U64" s="69"/>
      <c r="V64" s="210"/>
      <c r="W64" s="69"/>
      <c r="X64" s="69"/>
      <c r="Y64" s="210"/>
      <c r="Z64" s="69"/>
      <c r="AA64" s="69"/>
      <c r="AB64" s="69"/>
      <c r="AC64" s="69"/>
      <c r="AD64" s="69"/>
      <c r="AE64" s="69"/>
      <c r="AF64" s="69"/>
      <c r="AG64" s="69"/>
      <c r="AH64" s="69"/>
    </row>
    <row r="65" spans="4:34" ht="15" customHeight="1" x14ac:dyDescent="0.25">
      <c r="D65" s="69"/>
      <c r="E65" s="69"/>
      <c r="F65" s="69"/>
      <c r="G65" s="69"/>
      <c r="H65" s="69"/>
      <c r="I65" s="69"/>
      <c r="J65" s="69"/>
      <c r="K65" s="69"/>
      <c r="L65" s="69"/>
      <c r="M65" s="69"/>
      <c r="N65" s="69"/>
      <c r="O65" s="69"/>
      <c r="P65" s="69"/>
      <c r="Q65" s="69"/>
      <c r="R65" s="69"/>
      <c r="S65" s="210"/>
      <c r="T65" s="69"/>
      <c r="U65" s="69"/>
      <c r="V65" s="210"/>
      <c r="W65" s="69"/>
      <c r="X65" s="69"/>
      <c r="Y65" s="210"/>
      <c r="Z65" s="69"/>
      <c r="AA65" s="69"/>
      <c r="AB65" s="69"/>
      <c r="AC65" s="69"/>
      <c r="AD65" s="69"/>
      <c r="AE65" s="69"/>
      <c r="AF65" s="69"/>
      <c r="AG65" s="69"/>
      <c r="AH65" s="69"/>
    </row>
    <row r="66" spans="4:34" ht="15" customHeight="1" x14ac:dyDescent="0.25">
      <c r="D66" s="69"/>
      <c r="E66" s="69"/>
      <c r="F66" s="69"/>
      <c r="G66" s="69"/>
      <c r="H66" s="69"/>
      <c r="I66" s="69"/>
      <c r="J66" s="69"/>
      <c r="K66" s="69"/>
      <c r="L66" s="69"/>
      <c r="M66" s="69"/>
      <c r="N66" s="69"/>
      <c r="O66" s="69"/>
      <c r="P66" s="69"/>
      <c r="Q66" s="69"/>
      <c r="R66" s="69"/>
      <c r="S66" s="210"/>
      <c r="T66" s="69"/>
      <c r="U66" s="69"/>
      <c r="V66" s="210"/>
      <c r="W66" s="69"/>
      <c r="X66" s="69"/>
      <c r="Y66" s="210"/>
      <c r="Z66" s="69"/>
      <c r="AA66" s="69"/>
      <c r="AB66" s="69"/>
      <c r="AC66" s="69"/>
      <c r="AD66" s="69"/>
      <c r="AE66" s="69"/>
      <c r="AF66" s="69"/>
      <c r="AG66" s="69"/>
      <c r="AH66" s="69"/>
    </row>
    <row r="67" spans="4:34" ht="15" customHeight="1" x14ac:dyDescent="0.25">
      <c r="D67" s="69"/>
      <c r="E67" s="69"/>
      <c r="F67" s="69"/>
      <c r="G67" s="69"/>
      <c r="H67" s="69"/>
      <c r="I67" s="69"/>
      <c r="J67" s="69"/>
      <c r="K67" s="69"/>
      <c r="L67" s="69"/>
      <c r="M67" s="69"/>
      <c r="N67" s="69"/>
      <c r="O67" s="69"/>
      <c r="P67" s="69"/>
      <c r="Q67" s="69"/>
      <c r="R67" s="69"/>
      <c r="S67" s="210"/>
      <c r="T67" s="69"/>
      <c r="U67" s="69"/>
      <c r="V67" s="210"/>
      <c r="W67" s="69"/>
      <c r="X67" s="69"/>
      <c r="Y67" s="210"/>
      <c r="Z67" s="69"/>
      <c r="AA67" s="69"/>
      <c r="AB67" s="69"/>
      <c r="AC67" s="69"/>
      <c r="AD67" s="69"/>
      <c r="AE67" s="69"/>
      <c r="AF67" s="69"/>
      <c r="AG67" s="69"/>
      <c r="AH67" s="69"/>
    </row>
    <row r="68" spans="4:34" ht="15" customHeight="1" x14ac:dyDescent="0.25">
      <c r="D68" s="69"/>
      <c r="E68" s="69"/>
      <c r="F68" s="69"/>
      <c r="G68" s="69"/>
      <c r="H68" s="69"/>
      <c r="I68" s="69"/>
      <c r="J68" s="69"/>
      <c r="K68" s="69"/>
      <c r="L68" s="69"/>
      <c r="M68" s="69"/>
      <c r="N68" s="69"/>
      <c r="O68" s="69"/>
      <c r="P68" s="69"/>
      <c r="Q68" s="69"/>
      <c r="R68" s="69"/>
      <c r="S68" s="210"/>
      <c r="T68" s="69"/>
      <c r="U68" s="69"/>
      <c r="V68" s="210"/>
      <c r="W68" s="69"/>
      <c r="X68" s="69"/>
      <c r="Y68" s="210"/>
      <c r="Z68" s="69"/>
      <c r="AA68" s="69"/>
      <c r="AB68" s="69"/>
      <c r="AC68" s="69"/>
      <c r="AD68" s="69"/>
      <c r="AE68" s="69"/>
      <c r="AF68" s="69"/>
      <c r="AG68" s="69"/>
      <c r="AH68" s="69"/>
    </row>
    <row r="69" spans="4:34" ht="15" customHeight="1" x14ac:dyDescent="0.25">
      <c r="D69" s="69"/>
      <c r="E69" s="69"/>
      <c r="F69" s="69"/>
      <c r="G69" s="69"/>
      <c r="H69" s="69"/>
      <c r="I69" s="69"/>
      <c r="J69" s="69"/>
      <c r="K69" s="69"/>
      <c r="L69" s="69"/>
      <c r="M69" s="69"/>
      <c r="N69" s="69"/>
      <c r="O69" s="69"/>
      <c r="P69" s="69"/>
      <c r="Q69" s="69"/>
      <c r="R69" s="69"/>
      <c r="S69" s="210"/>
      <c r="T69" s="69"/>
      <c r="U69" s="69"/>
      <c r="V69" s="210"/>
      <c r="W69" s="69"/>
      <c r="X69" s="69"/>
      <c r="Y69" s="210"/>
      <c r="Z69" s="69"/>
      <c r="AA69" s="69"/>
      <c r="AB69" s="69"/>
      <c r="AC69" s="69"/>
      <c r="AD69" s="69"/>
      <c r="AE69" s="69"/>
      <c r="AF69" s="69"/>
      <c r="AG69" s="69"/>
      <c r="AH69" s="69"/>
    </row>
    <row r="70" spans="4:34" ht="15" customHeight="1" x14ac:dyDescent="0.25">
      <c r="D70" s="69"/>
      <c r="E70" s="69"/>
      <c r="F70" s="69"/>
      <c r="G70" s="69"/>
      <c r="H70" s="69"/>
      <c r="I70" s="69"/>
      <c r="J70" s="69"/>
      <c r="K70" s="69"/>
      <c r="L70" s="69"/>
      <c r="M70" s="69"/>
      <c r="N70" s="69"/>
      <c r="O70" s="69"/>
      <c r="P70" s="69"/>
      <c r="Q70" s="69"/>
      <c r="R70" s="69"/>
      <c r="S70" s="210"/>
      <c r="T70" s="69"/>
      <c r="U70" s="69"/>
      <c r="V70" s="210"/>
      <c r="W70" s="69"/>
      <c r="X70" s="69"/>
      <c r="Y70" s="210"/>
      <c r="Z70" s="69"/>
      <c r="AA70" s="69"/>
      <c r="AB70" s="69"/>
      <c r="AC70" s="69"/>
      <c r="AD70" s="69"/>
      <c r="AE70" s="69"/>
      <c r="AF70" s="69"/>
      <c r="AG70" s="69"/>
      <c r="AH70" s="69"/>
    </row>
    <row r="71" spans="4:34" ht="15" customHeight="1" x14ac:dyDescent="0.25">
      <c r="D71" s="69"/>
      <c r="E71" s="69"/>
      <c r="F71" s="69"/>
      <c r="G71" s="69"/>
      <c r="H71" s="69"/>
      <c r="I71" s="69"/>
      <c r="J71" s="69"/>
      <c r="K71" s="69"/>
      <c r="L71" s="69"/>
      <c r="M71" s="69"/>
      <c r="N71" s="69"/>
      <c r="O71" s="69"/>
      <c r="P71" s="69"/>
      <c r="Q71" s="69"/>
      <c r="R71" s="69"/>
      <c r="S71" s="210"/>
      <c r="T71" s="69"/>
      <c r="U71" s="69"/>
      <c r="V71" s="210"/>
      <c r="W71" s="69"/>
      <c r="X71" s="69"/>
      <c r="Y71" s="210"/>
      <c r="Z71" s="69"/>
      <c r="AA71" s="69"/>
      <c r="AB71" s="69"/>
      <c r="AC71" s="69"/>
      <c r="AD71" s="69"/>
      <c r="AE71" s="69"/>
      <c r="AF71" s="69"/>
      <c r="AG71" s="69"/>
      <c r="AH71" s="69"/>
    </row>
    <row r="72" spans="4:34" ht="15" customHeight="1" x14ac:dyDescent="0.25">
      <c r="D72" s="69"/>
      <c r="E72" s="69"/>
      <c r="F72" s="69"/>
      <c r="G72" s="69"/>
      <c r="H72" s="69"/>
      <c r="I72" s="69"/>
      <c r="J72" s="69"/>
      <c r="K72" s="69"/>
      <c r="L72" s="69"/>
      <c r="M72" s="69"/>
      <c r="N72" s="69"/>
      <c r="O72" s="69"/>
      <c r="P72" s="69"/>
      <c r="Q72" s="69"/>
      <c r="R72" s="69"/>
      <c r="S72" s="210"/>
      <c r="T72" s="69"/>
      <c r="U72" s="69"/>
      <c r="V72" s="210"/>
      <c r="W72" s="69"/>
      <c r="X72" s="69"/>
      <c r="Y72" s="210"/>
      <c r="Z72" s="69"/>
      <c r="AA72" s="69"/>
      <c r="AB72" s="69"/>
      <c r="AC72" s="69"/>
      <c r="AD72" s="69"/>
      <c r="AE72" s="69"/>
      <c r="AF72" s="69"/>
      <c r="AG72" s="69"/>
      <c r="AH72" s="69"/>
    </row>
    <row r="73" spans="4:34" ht="15" customHeight="1" x14ac:dyDescent="0.25">
      <c r="D73" s="69"/>
      <c r="E73" s="69"/>
      <c r="F73" s="69"/>
      <c r="G73" s="69"/>
      <c r="H73" s="69"/>
      <c r="I73" s="69"/>
      <c r="J73" s="69"/>
      <c r="K73" s="69"/>
      <c r="L73" s="69"/>
      <c r="M73" s="69"/>
      <c r="N73" s="69"/>
      <c r="O73" s="69"/>
      <c r="P73" s="69"/>
      <c r="Q73" s="69"/>
      <c r="R73" s="69"/>
      <c r="S73" s="210"/>
      <c r="T73" s="69"/>
      <c r="U73" s="69"/>
      <c r="V73" s="210"/>
      <c r="W73" s="69"/>
      <c r="X73" s="69"/>
      <c r="Y73" s="210"/>
      <c r="Z73" s="69"/>
      <c r="AA73" s="69"/>
      <c r="AB73" s="69"/>
      <c r="AC73" s="69"/>
      <c r="AD73" s="69"/>
      <c r="AE73" s="69"/>
      <c r="AF73" s="69"/>
      <c r="AG73" s="69"/>
      <c r="AH73" s="69"/>
    </row>
    <row r="74" spans="4:34" ht="15" customHeight="1" x14ac:dyDescent="0.25">
      <c r="D74" s="69"/>
      <c r="E74" s="69"/>
      <c r="F74" s="69"/>
      <c r="G74" s="69"/>
      <c r="H74" s="69"/>
      <c r="I74" s="69"/>
      <c r="J74" s="69"/>
      <c r="K74" s="69"/>
      <c r="L74" s="69"/>
      <c r="M74" s="69"/>
      <c r="N74" s="69"/>
      <c r="O74" s="69"/>
      <c r="P74" s="69"/>
      <c r="Q74" s="69"/>
      <c r="R74" s="69"/>
      <c r="S74" s="210"/>
      <c r="T74" s="69"/>
      <c r="U74" s="69"/>
      <c r="V74" s="210"/>
      <c r="W74" s="69"/>
      <c r="X74" s="69"/>
      <c r="Y74" s="210"/>
      <c r="Z74" s="69"/>
      <c r="AA74" s="69"/>
      <c r="AB74" s="69"/>
      <c r="AC74" s="69"/>
      <c r="AD74" s="69"/>
      <c r="AE74" s="69"/>
      <c r="AF74" s="69"/>
      <c r="AG74" s="69"/>
      <c r="AH74" s="69"/>
    </row>
    <row r="75" spans="4:34" ht="15" customHeight="1" x14ac:dyDescent="0.25">
      <c r="D75" s="69"/>
      <c r="E75" s="69"/>
      <c r="F75" s="69"/>
      <c r="G75" s="69"/>
      <c r="H75" s="69"/>
      <c r="I75" s="69"/>
      <c r="J75" s="69"/>
      <c r="K75" s="69"/>
      <c r="L75" s="69"/>
      <c r="M75" s="69"/>
      <c r="N75" s="69"/>
      <c r="O75" s="69"/>
      <c r="P75" s="69"/>
      <c r="Q75" s="69"/>
      <c r="R75" s="69"/>
      <c r="S75" s="210"/>
      <c r="T75" s="69"/>
      <c r="U75" s="69"/>
      <c r="V75" s="210"/>
      <c r="W75" s="69"/>
      <c r="X75" s="69"/>
      <c r="Y75" s="210"/>
      <c r="Z75" s="69"/>
      <c r="AA75" s="69"/>
      <c r="AB75" s="69"/>
      <c r="AC75" s="69"/>
      <c r="AD75" s="69"/>
      <c r="AE75" s="69"/>
      <c r="AF75" s="69"/>
      <c r="AG75" s="69"/>
      <c r="AH75" s="69"/>
    </row>
    <row r="76" spans="4:34" ht="15" customHeight="1" x14ac:dyDescent="0.25">
      <c r="D76" s="69"/>
      <c r="E76" s="69"/>
      <c r="F76" s="69"/>
      <c r="G76" s="69"/>
      <c r="H76" s="69"/>
      <c r="I76" s="69"/>
      <c r="J76" s="69"/>
      <c r="K76" s="69"/>
      <c r="L76" s="69"/>
      <c r="M76" s="69"/>
      <c r="N76" s="69"/>
      <c r="O76" s="69"/>
      <c r="P76" s="69"/>
      <c r="Q76" s="69"/>
      <c r="R76" s="69"/>
      <c r="S76" s="210"/>
      <c r="T76" s="69"/>
      <c r="U76" s="69"/>
      <c r="V76" s="210"/>
      <c r="W76" s="69"/>
      <c r="X76" s="69"/>
      <c r="Y76" s="210"/>
      <c r="Z76" s="69"/>
      <c r="AA76" s="69"/>
      <c r="AB76" s="69"/>
      <c r="AC76" s="69"/>
      <c r="AD76" s="69"/>
      <c r="AE76" s="69"/>
      <c r="AF76" s="69"/>
      <c r="AG76" s="69"/>
      <c r="AH76" s="69"/>
    </row>
    <row r="77" spans="4:34" ht="15" customHeight="1" x14ac:dyDescent="0.25">
      <c r="D77" s="69"/>
      <c r="E77" s="69"/>
      <c r="F77" s="69"/>
      <c r="G77" s="69"/>
      <c r="H77" s="69"/>
      <c r="I77" s="69"/>
      <c r="J77" s="69"/>
      <c r="K77" s="69"/>
      <c r="L77" s="69"/>
      <c r="M77" s="69"/>
      <c r="N77" s="69"/>
      <c r="O77" s="69"/>
      <c r="P77" s="69"/>
      <c r="Q77" s="69"/>
      <c r="R77" s="69"/>
      <c r="S77" s="210"/>
      <c r="T77" s="69"/>
      <c r="U77" s="69"/>
      <c r="V77" s="210"/>
      <c r="W77" s="69"/>
      <c r="X77" s="69"/>
      <c r="Y77" s="210"/>
      <c r="Z77" s="69"/>
      <c r="AA77" s="69"/>
      <c r="AB77" s="69"/>
      <c r="AC77" s="69"/>
      <c r="AD77" s="69"/>
      <c r="AE77" s="69"/>
      <c r="AF77" s="69"/>
      <c r="AG77" s="69"/>
      <c r="AH77" s="69"/>
    </row>
    <row r="78" spans="4:34" ht="15" customHeight="1" x14ac:dyDescent="0.25">
      <c r="D78" s="69"/>
      <c r="E78" s="69"/>
      <c r="F78" s="69"/>
      <c r="G78" s="69"/>
      <c r="H78" s="69"/>
      <c r="I78" s="69"/>
      <c r="J78" s="69"/>
      <c r="K78" s="69"/>
      <c r="L78" s="69"/>
      <c r="M78" s="69"/>
      <c r="N78" s="69"/>
      <c r="O78" s="69"/>
      <c r="P78" s="69"/>
      <c r="Q78" s="69"/>
      <c r="R78" s="69"/>
      <c r="S78" s="210"/>
      <c r="T78" s="69"/>
      <c r="U78" s="69"/>
      <c r="V78" s="210"/>
      <c r="W78" s="69"/>
      <c r="X78" s="69"/>
      <c r="Y78" s="210"/>
      <c r="Z78" s="69"/>
      <c r="AA78" s="69"/>
      <c r="AB78" s="69"/>
      <c r="AC78" s="69"/>
      <c r="AD78" s="69"/>
      <c r="AE78" s="69"/>
      <c r="AF78" s="69"/>
      <c r="AG78" s="69"/>
      <c r="AH78" s="69"/>
    </row>
    <row r="79" spans="4:34" ht="15" customHeight="1" x14ac:dyDescent="0.25">
      <c r="D79" s="69"/>
      <c r="E79" s="69"/>
      <c r="F79" s="69"/>
      <c r="G79" s="69"/>
      <c r="H79" s="69"/>
      <c r="I79" s="69"/>
      <c r="J79" s="69"/>
      <c r="K79" s="69"/>
      <c r="L79" s="69"/>
      <c r="M79" s="69"/>
      <c r="N79" s="69"/>
      <c r="O79" s="69"/>
      <c r="P79" s="69"/>
      <c r="Q79" s="69"/>
      <c r="R79" s="69"/>
      <c r="S79" s="210"/>
      <c r="T79" s="69"/>
      <c r="U79" s="69"/>
      <c r="V79" s="210"/>
      <c r="W79" s="69"/>
      <c r="X79" s="69"/>
      <c r="Y79" s="210"/>
      <c r="Z79" s="69"/>
      <c r="AA79" s="69"/>
      <c r="AB79" s="69"/>
      <c r="AC79" s="69"/>
      <c r="AD79" s="69"/>
      <c r="AE79" s="69"/>
      <c r="AF79" s="69"/>
      <c r="AG79" s="69"/>
      <c r="AH79" s="69"/>
    </row>
    <row r="80" spans="4:34" ht="15" customHeight="1" x14ac:dyDescent="0.25">
      <c r="D80" s="69"/>
      <c r="E80" s="69"/>
      <c r="F80" s="69"/>
      <c r="G80" s="69"/>
      <c r="H80" s="69"/>
      <c r="I80" s="69"/>
      <c r="J80" s="69"/>
      <c r="K80" s="69"/>
      <c r="L80" s="69"/>
      <c r="M80" s="69"/>
      <c r="N80" s="69"/>
      <c r="O80" s="69"/>
      <c r="P80" s="69"/>
      <c r="Q80" s="69"/>
      <c r="R80" s="69"/>
      <c r="S80" s="210"/>
      <c r="T80" s="69"/>
      <c r="U80" s="69"/>
      <c r="V80" s="210"/>
      <c r="W80" s="69"/>
      <c r="X80" s="69"/>
      <c r="Y80" s="210"/>
      <c r="Z80" s="69"/>
      <c r="AA80" s="69"/>
      <c r="AB80" s="69"/>
      <c r="AC80" s="69"/>
      <c r="AD80" s="69"/>
      <c r="AE80" s="69"/>
      <c r="AF80" s="69"/>
      <c r="AG80" s="69"/>
      <c r="AH80" s="69"/>
    </row>
    <row r="81" spans="4:34" ht="15" customHeight="1" x14ac:dyDescent="0.25">
      <c r="D81" s="69"/>
      <c r="E81" s="69"/>
      <c r="F81" s="69"/>
      <c r="G81" s="69"/>
      <c r="H81" s="69"/>
      <c r="I81" s="69"/>
      <c r="J81" s="69"/>
      <c r="K81" s="69"/>
      <c r="L81" s="69"/>
      <c r="M81" s="69"/>
      <c r="N81" s="69"/>
      <c r="O81" s="69"/>
      <c r="P81" s="69"/>
      <c r="Q81" s="69"/>
      <c r="R81" s="69"/>
      <c r="S81" s="210"/>
      <c r="T81" s="69"/>
      <c r="U81" s="69"/>
      <c r="V81" s="210"/>
      <c r="W81" s="69"/>
      <c r="X81" s="69"/>
      <c r="Y81" s="210"/>
      <c r="Z81" s="69"/>
      <c r="AA81" s="69"/>
      <c r="AB81" s="69"/>
      <c r="AC81" s="69"/>
      <c r="AD81" s="69"/>
      <c r="AE81" s="69"/>
      <c r="AF81" s="69"/>
      <c r="AG81" s="69"/>
      <c r="AH81" s="69"/>
    </row>
    <row r="82" spans="4:34" ht="15" customHeight="1" x14ac:dyDescent="0.25">
      <c r="D82" s="69"/>
      <c r="E82" s="69"/>
      <c r="F82" s="69"/>
      <c r="G82" s="69"/>
      <c r="H82" s="69"/>
      <c r="I82" s="69"/>
      <c r="J82" s="69"/>
      <c r="K82" s="69"/>
      <c r="L82" s="69"/>
      <c r="M82" s="69"/>
      <c r="N82" s="69"/>
      <c r="O82" s="69"/>
      <c r="P82" s="69"/>
      <c r="Q82" s="69"/>
      <c r="R82" s="69"/>
      <c r="S82" s="210"/>
      <c r="T82" s="69"/>
      <c r="U82" s="69"/>
      <c r="V82" s="210"/>
      <c r="W82" s="69"/>
      <c r="X82" s="69"/>
      <c r="Y82" s="210"/>
      <c r="Z82" s="69"/>
      <c r="AA82" s="69"/>
      <c r="AB82" s="69"/>
      <c r="AC82" s="69"/>
      <c r="AD82" s="69"/>
      <c r="AE82" s="69"/>
      <c r="AF82" s="69"/>
      <c r="AG82" s="69"/>
      <c r="AH82" s="69"/>
    </row>
    <row r="83" spans="4:34" ht="15" customHeight="1" x14ac:dyDescent="0.25">
      <c r="D83" s="69"/>
      <c r="E83" s="69"/>
      <c r="F83" s="69"/>
      <c r="G83" s="69"/>
      <c r="H83" s="69"/>
      <c r="I83" s="69"/>
      <c r="J83" s="69"/>
      <c r="K83" s="69"/>
      <c r="L83" s="69"/>
      <c r="M83" s="69"/>
      <c r="N83" s="69"/>
      <c r="O83" s="69"/>
      <c r="P83" s="69"/>
      <c r="Q83" s="69"/>
      <c r="R83" s="69"/>
      <c r="S83" s="210"/>
      <c r="T83" s="69"/>
      <c r="U83" s="69"/>
      <c r="V83" s="210"/>
      <c r="W83" s="69"/>
      <c r="X83" s="69"/>
      <c r="Y83" s="210"/>
      <c r="Z83" s="69"/>
      <c r="AA83" s="69"/>
      <c r="AB83" s="69"/>
      <c r="AC83" s="69"/>
      <c r="AD83" s="69"/>
      <c r="AE83" s="69"/>
      <c r="AF83" s="69"/>
      <c r="AG83" s="69"/>
      <c r="AH83" s="69"/>
    </row>
    <row r="84" spans="4:34" ht="15" customHeight="1" x14ac:dyDescent="0.25">
      <c r="D84" s="69"/>
      <c r="E84" s="69"/>
      <c r="F84" s="69"/>
      <c r="G84" s="69"/>
      <c r="H84" s="69"/>
      <c r="I84" s="69"/>
      <c r="J84" s="69"/>
      <c r="K84" s="69"/>
      <c r="L84" s="69"/>
      <c r="M84" s="69"/>
      <c r="N84" s="69"/>
      <c r="O84" s="69"/>
      <c r="P84" s="69"/>
      <c r="Q84" s="69"/>
      <c r="R84" s="69"/>
      <c r="S84" s="210"/>
      <c r="T84" s="69"/>
      <c r="U84" s="69"/>
      <c r="V84" s="210"/>
      <c r="W84" s="69"/>
      <c r="X84" s="69"/>
      <c r="Y84" s="210"/>
      <c r="Z84" s="69"/>
      <c r="AA84" s="69"/>
      <c r="AB84" s="69"/>
      <c r="AC84" s="69"/>
      <c r="AD84" s="69"/>
      <c r="AE84" s="69"/>
      <c r="AF84" s="69"/>
      <c r="AG84" s="69"/>
      <c r="AH84" s="69"/>
    </row>
    <row r="85" spans="4:34" ht="15" customHeight="1" x14ac:dyDescent="0.25">
      <c r="D85" s="69"/>
      <c r="E85" s="69"/>
      <c r="F85" s="69"/>
      <c r="G85" s="69"/>
      <c r="H85" s="69"/>
      <c r="I85" s="69"/>
      <c r="J85" s="69"/>
      <c r="K85" s="69"/>
      <c r="L85" s="69"/>
      <c r="M85" s="69"/>
      <c r="N85" s="69"/>
      <c r="O85" s="69"/>
      <c r="P85" s="69"/>
      <c r="Q85" s="69"/>
      <c r="R85" s="69"/>
      <c r="S85" s="210"/>
      <c r="T85" s="69"/>
      <c r="U85" s="69"/>
      <c r="V85" s="210"/>
      <c r="W85" s="69"/>
      <c r="X85" s="69"/>
      <c r="Y85" s="210"/>
      <c r="Z85" s="69"/>
      <c r="AA85" s="69"/>
      <c r="AB85" s="69"/>
      <c r="AC85" s="69"/>
      <c r="AD85" s="69"/>
      <c r="AE85" s="69"/>
      <c r="AF85" s="69"/>
      <c r="AG85" s="69"/>
      <c r="AH85" s="69"/>
    </row>
    <row r="86" spans="4:34" ht="15" customHeight="1" x14ac:dyDescent="0.25">
      <c r="D86" s="69"/>
      <c r="E86" s="69"/>
      <c r="F86" s="69"/>
      <c r="G86" s="69"/>
      <c r="H86" s="69"/>
      <c r="I86" s="69"/>
      <c r="J86" s="69"/>
      <c r="K86" s="69"/>
      <c r="L86" s="69"/>
      <c r="M86" s="69"/>
      <c r="N86" s="69"/>
      <c r="O86" s="69"/>
      <c r="P86" s="69"/>
      <c r="Q86" s="69"/>
      <c r="R86" s="69"/>
      <c r="S86" s="210"/>
      <c r="T86" s="69"/>
      <c r="U86" s="69"/>
      <c r="V86" s="210"/>
      <c r="W86" s="69"/>
      <c r="X86" s="69"/>
      <c r="Y86" s="210"/>
      <c r="Z86" s="69"/>
      <c r="AA86" s="69"/>
      <c r="AB86" s="69"/>
      <c r="AC86" s="69"/>
      <c r="AD86" s="69"/>
      <c r="AE86" s="69"/>
      <c r="AF86" s="69"/>
      <c r="AG86" s="69"/>
      <c r="AH86" s="69"/>
    </row>
    <row r="87" spans="4:34" ht="15" customHeight="1" x14ac:dyDescent="0.25">
      <c r="D87" s="69"/>
      <c r="E87" s="69"/>
      <c r="F87" s="69"/>
      <c r="G87" s="69"/>
      <c r="H87" s="69"/>
      <c r="I87" s="69"/>
      <c r="J87" s="69"/>
      <c r="K87" s="69"/>
      <c r="L87" s="69"/>
      <c r="M87" s="69"/>
      <c r="N87" s="69"/>
      <c r="O87" s="69"/>
      <c r="P87" s="69"/>
      <c r="Q87" s="69"/>
      <c r="R87" s="69"/>
      <c r="S87" s="210"/>
      <c r="T87" s="69"/>
      <c r="U87" s="69"/>
      <c r="V87" s="210"/>
      <c r="W87" s="69"/>
      <c r="X87" s="69"/>
      <c r="Y87" s="210"/>
      <c r="Z87" s="69"/>
      <c r="AA87" s="69"/>
      <c r="AB87" s="69"/>
      <c r="AC87" s="69"/>
      <c r="AD87" s="69"/>
      <c r="AE87" s="69"/>
      <c r="AF87" s="69"/>
      <c r="AG87" s="69"/>
      <c r="AH87" s="69"/>
    </row>
    <row r="88" spans="4:34" ht="15" customHeight="1" x14ac:dyDescent="0.25">
      <c r="D88" s="69"/>
      <c r="E88" s="92"/>
      <c r="F88" s="69"/>
      <c r="G88" s="69"/>
      <c r="H88" s="69"/>
      <c r="I88" s="69"/>
      <c r="J88" s="69"/>
      <c r="K88" s="69"/>
      <c r="L88" s="69"/>
      <c r="M88" s="69"/>
      <c r="N88" s="69"/>
      <c r="O88" s="69"/>
      <c r="P88" s="69"/>
      <c r="Q88" s="69"/>
      <c r="R88" s="69"/>
      <c r="S88" s="210"/>
      <c r="T88" s="69"/>
      <c r="U88" s="69"/>
      <c r="V88" s="210"/>
      <c r="W88" s="69"/>
      <c r="X88" s="69"/>
      <c r="Y88" s="210"/>
      <c r="Z88" s="69"/>
      <c r="AA88" s="69"/>
      <c r="AB88" s="69"/>
      <c r="AC88" s="69"/>
      <c r="AD88" s="69"/>
      <c r="AE88" s="69"/>
      <c r="AF88" s="69"/>
      <c r="AG88" s="69"/>
      <c r="AH88" s="69"/>
    </row>
    <row r="89" spans="4:34" ht="15" customHeight="1" x14ac:dyDescent="0.25">
      <c r="D89" s="69"/>
      <c r="E89" s="92"/>
      <c r="F89" s="69"/>
      <c r="G89" s="69"/>
      <c r="H89" s="69"/>
      <c r="I89" s="69"/>
      <c r="J89" s="69"/>
      <c r="K89" s="69"/>
      <c r="L89" s="69"/>
      <c r="M89" s="69"/>
      <c r="N89" s="69"/>
      <c r="O89" s="69"/>
      <c r="P89" s="69"/>
      <c r="Q89" s="69"/>
      <c r="R89" s="69"/>
      <c r="S89" s="210"/>
      <c r="T89" s="69"/>
      <c r="U89" s="69"/>
      <c r="V89" s="210"/>
      <c r="W89" s="69"/>
      <c r="X89" s="69"/>
      <c r="Y89" s="210"/>
      <c r="Z89" s="69"/>
      <c r="AA89" s="69"/>
      <c r="AB89" s="69"/>
      <c r="AC89" s="69"/>
      <c r="AD89" s="69"/>
      <c r="AE89" s="69"/>
      <c r="AF89" s="69"/>
      <c r="AG89" s="69"/>
      <c r="AH89" s="69"/>
    </row>
    <row r="90" spans="4:34" ht="15" customHeight="1" x14ac:dyDescent="0.25">
      <c r="D90" s="69"/>
      <c r="E90" s="92"/>
      <c r="F90" s="69"/>
      <c r="G90" s="69"/>
      <c r="H90" s="69"/>
      <c r="I90" s="69"/>
      <c r="J90" s="69"/>
      <c r="K90" s="69"/>
      <c r="L90" s="69"/>
      <c r="M90" s="69"/>
      <c r="N90" s="69"/>
      <c r="O90" s="69"/>
      <c r="P90" s="69"/>
      <c r="Q90" s="69"/>
      <c r="R90" s="69"/>
      <c r="S90" s="210"/>
      <c r="T90" s="69"/>
      <c r="U90" s="69"/>
      <c r="V90" s="210"/>
      <c r="W90" s="69"/>
      <c r="X90" s="69"/>
      <c r="Y90" s="210"/>
      <c r="Z90" s="69"/>
      <c r="AA90" s="69"/>
      <c r="AB90" s="69"/>
      <c r="AC90" s="69"/>
      <c r="AD90" s="69"/>
      <c r="AE90" s="69"/>
      <c r="AF90" s="69"/>
      <c r="AG90" s="69"/>
      <c r="AH90" s="69"/>
    </row>
    <row r="91" spans="4:34" ht="15" customHeight="1" x14ac:dyDescent="0.25">
      <c r="D91" s="69"/>
      <c r="E91" s="92"/>
      <c r="F91" s="69"/>
      <c r="G91" s="69"/>
      <c r="H91" s="69"/>
      <c r="I91" s="69"/>
      <c r="J91" s="69"/>
      <c r="K91" s="69"/>
      <c r="L91" s="69"/>
      <c r="M91" s="69"/>
      <c r="N91" s="69"/>
      <c r="O91" s="69"/>
      <c r="P91" s="69"/>
      <c r="Q91" s="69"/>
      <c r="R91" s="69"/>
      <c r="S91" s="210"/>
      <c r="T91" s="69"/>
      <c r="U91" s="69"/>
      <c r="V91" s="210"/>
      <c r="W91" s="69"/>
      <c r="X91" s="69"/>
      <c r="Y91" s="210"/>
      <c r="Z91" s="69"/>
      <c r="AA91" s="69"/>
      <c r="AB91" s="69"/>
      <c r="AC91" s="69"/>
      <c r="AD91" s="69"/>
      <c r="AE91" s="69"/>
      <c r="AF91" s="69"/>
      <c r="AG91" s="69"/>
      <c r="AH91" s="69"/>
    </row>
    <row r="92" spans="4:34" ht="15" customHeight="1" x14ac:dyDescent="0.25">
      <c r="D92" s="69"/>
      <c r="E92" s="69"/>
      <c r="F92" s="92"/>
      <c r="G92" s="92"/>
      <c r="H92" s="92"/>
      <c r="I92" s="92"/>
      <c r="J92" s="92"/>
      <c r="K92" s="92"/>
      <c r="L92" s="92"/>
      <c r="M92" s="92"/>
      <c r="N92" s="92"/>
      <c r="O92" s="92"/>
      <c r="P92" s="92"/>
      <c r="Q92" s="92"/>
      <c r="R92" s="92"/>
      <c r="S92" s="219"/>
      <c r="T92" s="92"/>
      <c r="U92" s="92"/>
      <c r="V92" s="219"/>
      <c r="W92" s="92"/>
      <c r="X92" s="92"/>
      <c r="Y92" s="219"/>
      <c r="Z92" s="92"/>
      <c r="AA92" s="92"/>
      <c r="AB92" s="92"/>
      <c r="AC92" s="69"/>
      <c r="AD92" s="69"/>
      <c r="AE92" s="69"/>
      <c r="AF92" s="69"/>
      <c r="AG92" s="69"/>
      <c r="AH92" s="69"/>
    </row>
    <row r="93" spans="4:34" ht="15" customHeight="1" x14ac:dyDescent="0.25">
      <c r="D93" s="69"/>
      <c r="E93" s="69"/>
      <c r="F93" s="92"/>
      <c r="G93" s="92"/>
      <c r="H93" s="92"/>
      <c r="I93" s="92"/>
      <c r="J93" s="92"/>
      <c r="K93" s="92"/>
      <c r="L93" s="92"/>
      <c r="M93" s="92"/>
      <c r="N93" s="92"/>
      <c r="O93" s="92"/>
      <c r="P93" s="92"/>
      <c r="Q93" s="92"/>
      <c r="R93" s="92"/>
      <c r="S93" s="219"/>
      <c r="T93" s="92"/>
      <c r="U93" s="92"/>
      <c r="V93" s="219"/>
      <c r="W93" s="92"/>
      <c r="X93" s="92"/>
      <c r="Y93" s="219"/>
      <c r="Z93" s="92"/>
      <c r="AA93" s="92"/>
      <c r="AB93" s="92"/>
      <c r="AC93" s="69"/>
      <c r="AD93" s="69"/>
      <c r="AE93" s="69"/>
      <c r="AF93" s="69"/>
      <c r="AG93" s="69"/>
      <c r="AH93" s="69"/>
    </row>
    <row r="94" spans="4:34" ht="15" customHeight="1" x14ac:dyDescent="0.25">
      <c r="D94" s="69"/>
      <c r="E94" s="69"/>
      <c r="F94" s="92"/>
      <c r="G94" s="92"/>
      <c r="H94" s="92"/>
      <c r="I94" s="92"/>
      <c r="J94" s="92"/>
      <c r="K94" s="92"/>
      <c r="L94" s="92"/>
      <c r="M94" s="92"/>
      <c r="N94" s="92"/>
      <c r="O94" s="92"/>
      <c r="P94" s="92"/>
      <c r="Q94" s="92"/>
      <c r="R94" s="92"/>
      <c r="S94" s="219"/>
      <c r="T94" s="92"/>
      <c r="U94" s="92"/>
      <c r="V94" s="219"/>
      <c r="W94" s="92"/>
      <c r="X94" s="92"/>
      <c r="Y94" s="219"/>
      <c r="Z94" s="92"/>
      <c r="AA94" s="92"/>
      <c r="AB94" s="92"/>
      <c r="AC94" s="69"/>
      <c r="AD94" s="69"/>
      <c r="AE94" s="69"/>
      <c r="AF94" s="69"/>
      <c r="AG94" s="69"/>
      <c r="AH94" s="69"/>
    </row>
    <row r="95" spans="4:34" ht="15" customHeight="1" x14ac:dyDescent="0.25">
      <c r="D95" s="69"/>
      <c r="E95" s="69"/>
      <c r="F95" s="92"/>
      <c r="G95" s="92"/>
      <c r="H95" s="92"/>
      <c r="I95" s="92"/>
      <c r="J95" s="92"/>
      <c r="K95" s="92"/>
      <c r="L95" s="92"/>
      <c r="M95" s="92"/>
      <c r="N95" s="92"/>
      <c r="O95" s="92"/>
      <c r="P95" s="92"/>
      <c r="Q95" s="92"/>
      <c r="R95" s="92"/>
      <c r="S95" s="219"/>
      <c r="T95" s="92"/>
      <c r="U95" s="92"/>
      <c r="V95" s="219"/>
      <c r="W95" s="92"/>
      <c r="X95" s="92"/>
      <c r="Y95" s="219"/>
      <c r="Z95" s="92"/>
      <c r="AA95" s="92"/>
      <c r="AB95" s="92"/>
      <c r="AC95" s="69"/>
      <c r="AD95" s="69"/>
      <c r="AE95" s="69"/>
      <c r="AF95" s="69"/>
      <c r="AG95" s="69"/>
      <c r="AH95" s="69"/>
    </row>
    <row r="96" spans="4:34" ht="15" customHeight="1" x14ac:dyDescent="0.25">
      <c r="D96" s="69"/>
      <c r="E96" s="69"/>
      <c r="F96" s="69"/>
      <c r="G96" s="69"/>
      <c r="H96" s="69"/>
      <c r="I96" s="69"/>
      <c r="J96" s="69"/>
      <c r="K96" s="69"/>
      <c r="L96" s="69"/>
      <c r="M96" s="69"/>
      <c r="N96" s="69"/>
      <c r="O96" s="69"/>
      <c r="P96" s="69"/>
      <c r="Q96" s="69"/>
      <c r="R96" s="69"/>
      <c r="S96" s="210"/>
      <c r="T96" s="69"/>
      <c r="U96" s="69"/>
      <c r="V96" s="210"/>
      <c r="W96" s="69"/>
      <c r="X96" s="69"/>
      <c r="Y96" s="210"/>
      <c r="Z96" s="69"/>
      <c r="AA96" s="69"/>
      <c r="AB96" s="69"/>
      <c r="AC96" s="69"/>
      <c r="AD96" s="69"/>
      <c r="AE96" s="69"/>
      <c r="AF96" s="69"/>
      <c r="AG96" s="69"/>
      <c r="AH96" s="69"/>
    </row>
    <row r="97" spans="4:34" ht="15" customHeight="1" x14ac:dyDescent="0.25">
      <c r="D97" s="69"/>
      <c r="E97" s="69"/>
      <c r="F97" s="69"/>
      <c r="G97" s="69"/>
      <c r="H97" s="69"/>
      <c r="I97" s="69"/>
      <c r="J97" s="69"/>
      <c r="K97" s="69"/>
      <c r="L97" s="69"/>
      <c r="M97" s="69"/>
      <c r="N97" s="69"/>
      <c r="O97" s="69"/>
      <c r="P97" s="69"/>
      <c r="Q97" s="69"/>
      <c r="R97" s="69"/>
      <c r="S97" s="210"/>
      <c r="T97" s="69"/>
      <c r="U97" s="69"/>
      <c r="V97" s="210"/>
      <c r="W97" s="69"/>
      <c r="X97" s="69"/>
      <c r="Y97" s="210"/>
      <c r="Z97" s="69"/>
      <c r="AA97" s="69"/>
      <c r="AB97" s="69"/>
      <c r="AC97" s="69"/>
      <c r="AD97" s="69"/>
      <c r="AE97" s="69"/>
      <c r="AF97" s="69"/>
      <c r="AG97" s="69"/>
      <c r="AH97" s="69"/>
    </row>
    <row r="98" spans="4:34" ht="15" customHeight="1" x14ac:dyDescent="0.25">
      <c r="D98" s="69"/>
      <c r="E98" s="69"/>
      <c r="F98" s="69"/>
      <c r="G98" s="69"/>
      <c r="H98" s="69"/>
      <c r="I98" s="69"/>
      <c r="J98" s="69"/>
      <c r="K98" s="69"/>
      <c r="L98" s="69"/>
      <c r="M98" s="69"/>
      <c r="N98" s="69"/>
      <c r="O98" s="69"/>
      <c r="P98" s="69"/>
      <c r="Q98" s="69"/>
      <c r="R98" s="69"/>
      <c r="S98" s="210"/>
      <c r="T98" s="69"/>
      <c r="U98" s="69"/>
      <c r="V98" s="210"/>
      <c r="W98" s="69"/>
      <c r="X98" s="69"/>
      <c r="Y98" s="210"/>
      <c r="Z98" s="69"/>
      <c r="AA98" s="69"/>
      <c r="AB98" s="69"/>
      <c r="AC98" s="69"/>
      <c r="AD98" s="69"/>
      <c r="AE98" s="69"/>
      <c r="AF98" s="69"/>
      <c r="AG98" s="69"/>
      <c r="AH98" s="69"/>
    </row>
    <row r="99" spans="4:34" ht="15" customHeight="1" x14ac:dyDescent="0.25">
      <c r="D99" s="69"/>
      <c r="E99" s="69"/>
      <c r="F99" s="69"/>
      <c r="G99" s="69"/>
      <c r="H99" s="69"/>
      <c r="I99" s="69"/>
      <c r="J99" s="69"/>
      <c r="K99" s="69"/>
      <c r="L99" s="69"/>
      <c r="M99" s="69"/>
      <c r="N99" s="69"/>
      <c r="O99" s="69"/>
      <c r="P99" s="69"/>
      <c r="Q99" s="69"/>
      <c r="R99" s="69"/>
      <c r="S99" s="210"/>
      <c r="T99" s="69"/>
      <c r="U99" s="69"/>
      <c r="V99" s="210"/>
      <c r="W99" s="69"/>
      <c r="X99" s="69"/>
      <c r="Y99" s="210"/>
      <c r="Z99" s="69"/>
      <c r="AA99" s="69"/>
      <c r="AB99" s="69"/>
      <c r="AC99" s="69"/>
      <c r="AD99" s="69"/>
      <c r="AE99" s="69"/>
      <c r="AF99" s="69"/>
      <c r="AG99" s="69"/>
      <c r="AH99" s="69"/>
    </row>
    <row r="100" spans="4:34" ht="15" customHeight="1" x14ac:dyDescent="0.25">
      <c r="D100" s="69"/>
      <c r="E100" s="69"/>
      <c r="F100" s="69"/>
      <c r="G100" s="69"/>
      <c r="H100" s="69"/>
      <c r="I100" s="69"/>
      <c r="J100" s="69"/>
      <c r="K100" s="69"/>
      <c r="L100" s="69"/>
      <c r="M100" s="69"/>
      <c r="N100" s="69"/>
      <c r="O100" s="69"/>
      <c r="P100" s="69"/>
      <c r="Q100" s="69"/>
      <c r="R100" s="69"/>
      <c r="S100" s="210"/>
      <c r="T100" s="69"/>
      <c r="U100" s="69"/>
      <c r="V100" s="210"/>
      <c r="W100" s="69"/>
      <c r="X100" s="69"/>
      <c r="Y100" s="210"/>
      <c r="Z100" s="69"/>
      <c r="AA100" s="69"/>
      <c r="AB100" s="69"/>
      <c r="AC100" s="69"/>
      <c r="AD100" s="69"/>
      <c r="AE100" s="69"/>
      <c r="AF100" s="69"/>
      <c r="AG100" s="69"/>
      <c r="AH100" s="69"/>
    </row>
    <row r="101" spans="4:34" ht="15" customHeight="1" x14ac:dyDescent="0.25">
      <c r="D101" s="69"/>
      <c r="E101" s="69"/>
      <c r="F101" s="69"/>
      <c r="G101" s="69"/>
      <c r="H101" s="69"/>
      <c r="I101" s="69"/>
      <c r="J101" s="69"/>
      <c r="K101" s="69"/>
      <c r="L101" s="69"/>
      <c r="M101" s="69"/>
      <c r="N101" s="69"/>
      <c r="O101" s="69"/>
      <c r="P101" s="69"/>
      <c r="Q101" s="69"/>
      <c r="R101" s="69"/>
      <c r="S101" s="210"/>
      <c r="T101" s="69"/>
      <c r="U101" s="69"/>
      <c r="V101" s="210"/>
      <c r="W101" s="69"/>
      <c r="X101" s="69"/>
      <c r="Y101" s="210"/>
      <c r="Z101" s="69"/>
      <c r="AA101" s="69"/>
      <c r="AB101" s="69"/>
      <c r="AC101" s="69"/>
      <c r="AD101" s="69"/>
      <c r="AE101" s="69"/>
      <c r="AF101" s="69"/>
      <c r="AG101" s="69"/>
      <c r="AH101" s="69"/>
    </row>
    <row r="102" spans="4:34" ht="15" customHeight="1" x14ac:dyDescent="0.25">
      <c r="D102" s="69"/>
      <c r="E102" s="69"/>
      <c r="F102" s="69"/>
      <c r="G102" s="69"/>
      <c r="H102" s="69"/>
      <c r="I102" s="69"/>
      <c r="J102" s="69"/>
      <c r="K102" s="69"/>
      <c r="L102" s="69"/>
      <c r="M102" s="69"/>
      <c r="N102" s="69"/>
      <c r="O102" s="69"/>
      <c r="P102" s="69"/>
      <c r="Q102" s="69"/>
      <c r="R102" s="69"/>
      <c r="S102" s="210"/>
      <c r="T102" s="69"/>
      <c r="U102" s="69"/>
      <c r="V102" s="210"/>
      <c r="W102" s="69"/>
      <c r="X102" s="69"/>
      <c r="Y102" s="210"/>
      <c r="Z102" s="69"/>
      <c r="AA102" s="69"/>
      <c r="AB102" s="69"/>
      <c r="AC102" s="69"/>
      <c r="AD102" s="69"/>
      <c r="AE102" s="69"/>
      <c r="AF102" s="69"/>
      <c r="AG102" s="69"/>
      <c r="AH102" s="69"/>
    </row>
    <row r="103" spans="4:34" ht="15" customHeight="1" x14ac:dyDescent="0.25">
      <c r="D103" s="69"/>
      <c r="E103" s="69"/>
      <c r="F103" s="69"/>
      <c r="G103" s="69"/>
      <c r="H103" s="69"/>
      <c r="I103" s="69"/>
      <c r="J103" s="69"/>
      <c r="K103" s="69"/>
      <c r="L103" s="69"/>
      <c r="M103" s="69"/>
      <c r="N103" s="69"/>
      <c r="O103" s="69"/>
      <c r="P103" s="69"/>
      <c r="Q103" s="69"/>
      <c r="R103" s="69"/>
      <c r="S103" s="210"/>
      <c r="T103" s="69"/>
      <c r="U103" s="69"/>
      <c r="V103" s="210"/>
      <c r="W103" s="69"/>
      <c r="X103" s="69"/>
      <c r="Y103" s="210"/>
      <c r="Z103" s="69"/>
      <c r="AA103" s="69"/>
      <c r="AB103" s="69"/>
      <c r="AC103" s="69"/>
      <c r="AD103" s="69"/>
      <c r="AE103" s="69"/>
      <c r="AF103" s="69"/>
      <c r="AG103" s="69"/>
      <c r="AH103" s="69"/>
    </row>
    <row r="104" spans="4:34" ht="15" customHeight="1" x14ac:dyDescent="0.25">
      <c r="D104" s="69"/>
      <c r="E104" s="69"/>
      <c r="F104" s="69"/>
      <c r="G104" s="69"/>
      <c r="H104" s="69"/>
      <c r="I104" s="69"/>
      <c r="J104" s="69"/>
      <c r="K104" s="69"/>
      <c r="L104" s="69"/>
      <c r="M104" s="69"/>
      <c r="N104" s="69"/>
      <c r="O104" s="69"/>
      <c r="P104" s="69"/>
      <c r="Q104" s="69"/>
      <c r="R104" s="69"/>
      <c r="S104" s="210"/>
      <c r="T104" s="69"/>
      <c r="U104" s="69"/>
      <c r="V104" s="210"/>
      <c r="W104" s="69"/>
      <c r="X104" s="69"/>
      <c r="Y104" s="210"/>
      <c r="Z104" s="69"/>
      <c r="AA104" s="69"/>
      <c r="AB104" s="69"/>
      <c r="AC104" s="69"/>
      <c r="AD104" s="69"/>
      <c r="AE104" s="69"/>
      <c r="AF104" s="69"/>
      <c r="AG104" s="69"/>
      <c r="AH104" s="69"/>
    </row>
    <row r="105" spans="4:34" ht="15" customHeight="1" x14ac:dyDescent="0.25">
      <c r="D105" s="69"/>
      <c r="E105" s="69"/>
      <c r="F105" s="69"/>
      <c r="G105" s="69"/>
      <c r="H105" s="69"/>
      <c r="I105" s="69"/>
      <c r="J105" s="69"/>
      <c r="K105" s="69"/>
      <c r="L105" s="69"/>
      <c r="M105" s="69"/>
      <c r="N105" s="69"/>
      <c r="O105" s="69"/>
      <c r="P105" s="69"/>
      <c r="Q105" s="69"/>
      <c r="R105" s="69"/>
      <c r="S105" s="210"/>
      <c r="T105" s="69"/>
      <c r="U105" s="69"/>
      <c r="V105" s="210"/>
      <c r="W105" s="69"/>
      <c r="X105" s="69"/>
      <c r="Y105" s="210"/>
      <c r="Z105" s="69"/>
      <c r="AA105" s="69"/>
      <c r="AB105" s="69"/>
      <c r="AC105" s="69"/>
      <c r="AD105" s="69"/>
      <c r="AE105" s="69"/>
      <c r="AF105" s="69"/>
      <c r="AG105" s="69"/>
      <c r="AH105" s="69"/>
    </row>
    <row r="106" spans="4:34" ht="15" customHeight="1" x14ac:dyDescent="0.25">
      <c r="D106" s="69"/>
      <c r="E106" s="69"/>
      <c r="F106" s="69"/>
      <c r="G106" s="69"/>
      <c r="H106" s="69"/>
      <c r="I106" s="69"/>
      <c r="J106" s="69"/>
      <c r="K106" s="69"/>
      <c r="L106" s="69"/>
      <c r="M106" s="69"/>
      <c r="N106" s="69"/>
      <c r="O106" s="69"/>
      <c r="P106" s="69"/>
      <c r="Q106" s="69"/>
      <c r="R106" s="69"/>
      <c r="S106" s="210"/>
      <c r="T106" s="69"/>
      <c r="U106" s="69"/>
      <c r="V106" s="210"/>
      <c r="W106" s="69"/>
      <c r="X106" s="69"/>
      <c r="Y106" s="210"/>
      <c r="Z106" s="69"/>
      <c r="AA106" s="69"/>
      <c r="AB106" s="69"/>
      <c r="AC106" s="69"/>
      <c r="AD106" s="69"/>
      <c r="AE106" s="69"/>
      <c r="AF106" s="69"/>
      <c r="AG106" s="69"/>
      <c r="AH106" s="69"/>
    </row>
    <row r="107" spans="4:34" ht="15" customHeight="1" x14ac:dyDescent="0.25">
      <c r="D107" s="69"/>
      <c r="E107" s="69"/>
      <c r="F107" s="69"/>
      <c r="G107" s="69"/>
      <c r="H107" s="69"/>
      <c r="I107" s="69"/>
      <c r="J107" s="69"/>
      <c r="K107" s="69"/>
      <c r="L107" s="69"/>
      <c r="M107" s="69"/>
      <c r="N107" s="69"/>
      <c r="O107" s="69"/>
      <c r="P107" s="69"/>
      <c r="Q107" s="69"/>
      <c r="R107" s="69"/>
      <c r="S107" s="210"/>
      <c r="T107" s="69"/>
      <c r="U107" s="69"/>
      <c r="V107" s="210"/>
      <c r="W107" s="69"/>
      <c r="X107" s="69"/>
      <c r="Y107" s="210"/>
      <c r="Z107" s="69"/>
      <c r="AA107" s="69"/>
      <c r="AB107" s="69"/>
      <c r="AC107" s="69"/>
      <c r="AD107" s="69"/>
      <c r="AE107" s="69"/>
      <c r="AF107" s="69"/>
      <c r="AG107" s="69"/>
      <c r="AH107" s="69"/>
    </row>
    <row r="108" spans="4:34" ht="15" customHeight="1" x14ac:dyDescent="0.25">
      <c r="D108" s="69"/>
      <c r="E108" s="69"/>
      <c r="F108" s="69"/>
      <c r="G108" s="69"/>
      <c r="H108" s="69"/>
      <c r="I108" s="69"/>
      <c r="J108" s="69"/>
      <c r="K108" s="69"/>
      <c r="L108" s="69"/>
      <c r="M108" s="69"/>
      <c r="N108" s="69"/>
      <c r="O108" s="69"/>
      <c r="P108" s="69"/>
      <c r="Q108" s="69"/>
      <c r="R108" s="69"/>
      <c r="S108" s="210"/>
      <c r="T108" s="69"/>
      <c r="U108" s="69"/>
      <c r="V108" s="210"/>
      <c r="W108" s="69"/>
      <c r="X108" s="69"/>
      <c r="Y108" s="210"/>
      <c r="Z108" s="69"/>
      <c r="AA108" s="69"/>
      <c r="AB108" s="69"/>
      <c r="AC108" s="69"/>
      <c r="AD108" s="69"/>
      <c r="AE108" s="69"/>
      <c r="AF108" s="69"/>
      <c r="AG108" s="69"/>
      <c r="AH108" s="69"/>
    </row>
    <row r="109" spans="4:34" ht="15" customHeight="1" x14ac:dyDescent="0.25">
      <c r="D109" s="69"/>
      <c r="E109" s="69"/>
      <c r="F109" s="69"/>
      <c r="G109" s="69"/>
      <c r="H109" s="69"/>
      <c r="I109" s="69"/>
      <c r="J109" s="69"/>
      <c r="K109" s="69"/>
      <c r="L109" s="69"/>
      <c r="M109" s="69"/>
      <c r="N109" s="69"/>
      <c r="O109" s="69"/>
      <c r="P109" s="69"/>
      <c r="Q109" s="69"/>
      <c r="R109" s="69"/>
      <c r="S109" s="210"/>
      <c r="T109" s="69"/>
      <c r="U109" s="69"/>
      <c r="V109" s="210"/>
      <c r="W109" s="69"/>
      <c r="X109" s="69"/>
      <c r="Y109" s="210"/>
      <c r="Z109" s="69"/>
      <c r="AA109" s="69"/>
      <c r="AB109" s="69"/>
      <c r="AC109" s="69"/>
      <c r="AD109" s="69"/>
      <c r="AE109" s="69"/>
      <c r="AF109" s="69"/>
      <c r="AG109" s="69"/>
      <c r="AH109" s="69"/>
    </row>
    <row r="110" spans="4:34" ht="15" customHeight="1" x14ac:dyDescent="0.25">
      <c r="D110" s="69"/>
      <c r="E110" s="69"/>
      <c r="F110" s="69"/>
      <c r="G110" s="69"/>
      <c r="H110" s="69"/>
      <c r="I110" s="69"/>
      <c r="J110" s="69"/>
      <c r="K110" s="69"/>
      <c r="L110" s="69"/>
      <c r="M110" s="69"/>
      <c r="N110" s="69"/>
      <c r="O110" s="69"/>
      <c r="P110" s="69"/>
      <c r="Q110" s="69"/>
      <c r="R110" s="69"/>
      <c r="S110" s="210"/>
      <c r="T110" s="69"/>
      <c r="U110" s="69"/>
      <c r="V110" s="210"/>
      <c r="W110" s="69"/>
      <c r="X110" s="69"/>
      <c r="Y110" s="210"/>
      <c r="Z110" s="69"/>
      <c r="AA110" s="69"/>
      <c r="AB110" s="69"/>
      <c r="AC110" s="69"/>
      <c r="AD110" s="69"/>
      <c r="AE110" s="69"/>
      <c r="AF110" s="69"/>
      <c r="AG110" s="69"/>
      <c r="AH110" s="69"/>
    </row>
    <row r="111" spans="4:34" ht="15" customHeight="1" x14ac:dyDescent="0.25">
      <c r="D111" s="69"/>
      <c r="E111" s="69"/>
      <c r="F111" s="69"/>
      <c r="G111" s="69"/>
      <c r="H111" s="69"/>
      <c r="I111" s="69"/>
      <c r="J111" s="69"/>
      <c r="K111" s="69"/>
      <c r="L111" s="69"/>
      <c r="M111" s="69"/>
      <c r="N111" s="69"/>
      <c r="O111" s="69"/>
      <c r="P111" s="69"/>
      <c r="Q111" s="69"/>
      <c r="R111" s="69"/>
      <c r="S111" s="210"/>
      <c r="T111" s="69"/>
      <c r="U111" s="69"/>
      <c r="V111" s="210"/>
      <c r="W111" s="69"/>
      <c r="X111" s="69"/>
      <c r="Y111" s="210"/>
      <c r="Z111" s="69"/>
      <c r="AA111" s="69"/>
      <c r="AB111" s="69"/>
      <c r="AC111" s="69"/>
      <c r="AD111" s="69"/>
      <c r="AE111" s="69"/>
      <c r="AF111" s="69"/>
      <c r="AG111" s="69"/>
      <c r="AH111" s="69"/>
    </row>
    <row r="112" spans="4:34" ht="15" customHeight="1" x14ac:dyDescent="0.25">
      <c r="D112" s="69"/>
      <c r="AC112" s="69"/>
      <c r="AD112" s="69"/>
      <c r="AE112" s="69"/>
      <c r="AF112" s="69"/>
      <c r="AG112" s="69"/>
      <c r="AH112" s="69"/>
    </row>
    <row r="113" spans="4:34" ht="15" customHeight="1" x14ac:dyDescent="0.25">
      <c r="D113" s="69"/>
      <c r="AC113" s="69"/>
      <c r="AD113" s="69"/>
      <c r="AE113" s="69"/>
      <c r="AF113" s="69"/>
      <c r="AG113" s="69"/>
      <c r="AH113" s="69"/>
    </row>
    <row r="114" spans="4:34" x14ac:dyDescent="0.25">
      <c r="D114" s="69"/>
      <c r="AC114" s="69"/>
      <c r="AD114" s="69"/>
      <c r="AE114" s="69"/>
      <c r="AF114" s="69"/>
      <c r="AG114" s="69"/>
      <c r="AH114" s="69"/>
    </row>
    <row r="115" spans="4:34" x14ac:dyDescent="0.25">
      <c r="D115" s="69"/>
      <c r="AC115" s="69"/>
      <c r="AD115" s="69"/>
      <c r="AE115" s="69"/>
      <c r="AF115" s="69"/>
      <c r="AG115" s="69"/>
      <c r="AH115" s="69"/>
    </row>
  </sheetData>
  <sheetProtection algorithmName="SHA-512" hashValue="xv+jyun/G/WQiogika9Jey5qekMwG7QATzQy4cFNIG6nMeaxPbPYH1/tFOZ/4IG6IA58yA/Pmz1VL99KeP9dyw==" saltValue="U814dFrpzWkNIO6COjpK7Q==" spinCount="100000" sheet="1" objects="1" scenarios="1"/>
  <mergeCells count="100">
    <mergeCell ref="A42:C42"/>
    <mergeCell ref="A52:C53"/>
    <mergeCell ref="I21:P21"/>
    <mergeCell ref="E44:H44"/>
    <mergeCell ref="I44:P44"/>
    <mergeCell ref="E38:H38"/>
    <mergeCell ref="I38:P38"/>
    <mergeCell ref="E39:H39"/>
    <mergeCell ref="I39:P39"/>
    <mergeCell ref="E40:H40"/>
    <mergeCell ref="I40:P40"/>
    <mergeCell ref="I35:P35"/>
    <mergeCell ref="E36:H36"/>
    <mergeCell ref="I36:P36"/>
    <mergeCell ref="E41:H41"/>
    <mergeCell ref="I41:P41"/>
    <mergeCell ref="E42:H42"/>
    <mergeCell ref="I42:P42"/>
    <mergeCell ref="E43:H43"/>
    <mergeCell ref="I43:P43"/>
    <mergeCell ref="I17:P17"/>
    <mergeCell ref="E33:H33"/>
    <mergeCell ref="E28:H28"/>
    <mergeCell ref="E35:H35"/>
    <mergeCell ref="E20:H20"/>
    <mergeCell ref="E21:H21"/>
    <mergeCell ref="E9:H9"/>
    <mergeCell ref="I15:P15"/>
    <mergeCell ref="A36:C37"/>
    <mergeCell ref="E31:H31"/>
    <mergeCell ref="E30:H30"/>
    <mergeCell ref="E22:H22"/>
    <mergeCell ref="I22:P22"/>
    <mergeCell ref="E24:H24"/>
    <mergeCell ref="I24:P24"/>
    <mergeCell ref="A20:C21"/>
    <mergeCell ref="E37:H37"/>
    <mergeCell ref="I37:P37"/>
    <mergeCell ref="A22:C23"/>
    <mergeCell ref="A38:C39"/>
    <mergeCell ref="A12:C13"/>
    <mergeCell ref="A50:C51"/>
    <mergeCell ref="E54:Y58"/>
    <mergeCell ref="A28:C29"/>
    <mergeCell ref="A30:C31"/>
    <mergeCell ref="A32:C33"/>
    <mergeCell ref="I31:P31"/>
    <mergeCell ref="E32:H32"/>
    <mergeCell ref="I32:P32"/>
    <mergeCell ref="I30:P30"/>
    <mergeCell ref="I26:P26"/>
    <mergeCell ref="I27:P27"/>
    <mergeCell ref="E34:H34"/>
    <mergeCell ref="I34:P34"/>
    <mergeCell ref="E26:H26"/>
    <mergeCell ref="E45:H45"/>
    <mergeCell ref="I45:P45"/>
    <mergeCell ref="A26:C27"/>
    <mergeCell ref="E23:H23"/>
    <mergeCell ref="I23:P23"/>
    <mergeCell ref="A34:C35"/>
    <mergeCell ref="E27:H27"/>
    <mergeCell ref="E29:H29"/>
    <mergeCell ref="I29:P29"/>
    <mergeCell ref="E25:H25"/>
    <mergeCell ref="I28:P28"/>
    <mergeCell ref="A24:C25"/>
    <mergeCell ref="I25:P25"/>
    <mergeCell ref="A1:C1"/>
    <mergeCell ref="I16:P16"/>
    <mergeCell ref="I18:P18"/>
    <mergeCell ref="I19:P19"/>
    <mergeCell ref="E18:H18"/>
    <mergeCell ref="E19:H19"/>
    <mergeCell ref="I14:P14"/>
    <mergeCell ref="E15:H15"/>
    <mergeCell ref="E17:H17"/>
    <mergeCell ref="E6:H6"/>
    <mergeCell ref="E7:H7"/>
    <mergeCell ref="E8:H8"/>
    <mergeCell ref="I6:P6"/>
    <mergeCell ref="I12:P12"/>
    <mergeCell ref="A8:C9"/>
    <mergeCell ref="A10:C11"/>
    <mergeCell ref="R3:Z3"/>
    <mergeCell ref="A18:C19"/>
    <mergeCell ref="Q1:AA1"/>
    <mergeCell ref="A4:C5"/>
    <mergeCell ref="E4:H4"/>
    <mergeCell ref="E5:H5"/>
    <mergeCell ref="A6:C7"/>
    <mergeCell ref="E13:H13"/>
    <mergeCell ref="A14:C15"/>
    <mergeCell ref="E10:H10"/>
    <mergeCell ref="E11:H11"/>
    <mergeCell ref="E12:H12"/>
    <mergeCell ref="E14:H14"/>
    <mergeCell ref="E16:H16"/>
    <mergeCell ref="A16:C17"/>
    <mergeCell ref="A2:C3"/>
  </mergeCells>
  <hyperlinks>
    <hyperlink ref="A4:C5" location="Landing!A1" display="Home" xr:uid="{3CB55896-B788-4ED4-9BB0-C27083E5C597}"/>
    <hyperlink ref="A12:C13" location="ShellEI!A1" display=" - Event IT" xr:uid="{C3AEE646-1B7A-42B8-BABC-9D7F671D0479}"/>
    <hyperlink ref="A34:C35" location="ShellCD!A1" display="Your contact details" xr:uid="{66CBB18B-AB29-41D6-B486-5CDBC176275A}"/>
    <hyperlink ref="A36:C37" location="ShellOS!A1" display="Order summary" xr:uid="{EA21699A-1E62-4EF8-8C59-BA2DAC9A545B}"/>
    <hyperlink ref="A16:C17" location="ShellSA!A1" display="- Safety" xr:uid="{814CBC0B-B8D2-4AE7-BC0F-041A5C719074}"/>
    <hyperlink ref="A26:C27" location="'ShellCA (2)'!A1" display="- Catering - Lunch/Dinner" xr:uid="{83EAC305-B286-4EB0-88F0-69C6C8419EFD}"/>
    <hyperlink ref="A28:C29" location="'ShellCA (3)'!A1" display="- Catering - Alcohol" xr:uid="{F8825F3D-0B7F-44C5-A06C-123D9EF554A1}"/>
    <hyperlink ref="A30:C31" location="'ShellCA (4)'!A1" display="- Catering - Hygiene" xr:uid="{7EF8FB9C-774D-4A45-84CD-276E70755193}"/>
    <hyperlink ref="A24:C25" location="ShellCA!A1" display="- Catering - Breakfast" xr:uid="{87B240BE-C9D4-4733-A56B-247451EDDCF9}"/>
    <hyperlink ref="A38:C39" location="ShellTC!A1" display="Terms and Conditions" xr:uid="{F093AA34-546D-4703-B18B-ED1EF3927BC7}"/>
    <hyperlink ref="A8:C9" location="ShellFS!A1" display="Full Service" xr:uid="{8F5AF6F2-71C8-490A-B048-2536F155E9E9}"/>
    <hyperlink ref="A6:C7" location="ShellIO!A1" display="Important information" xr:uid="{3814C244-37A2-4B4D-BE08-D3A3F515D02B}"/>
    <hyperlink ref="A50" r:id="rId1" display="eventorders.nec@necgroup.co.uk" xr:uid="{1AE91787-EF9E-42A0-94C3-EE28FA5D3E22}"/>
    <hyperlink ref="A50:C51" r:id="rId2" display="Click here to speak to our team!" xr:uid="{4F5E1E06-37C0-49B9-A527-FB634D827846}"/>
    <hyperlink ref="A14:C15" location="ShellUT!A1" display="Utilities - plumbing &amp; compressed air" xr:uid="{2ECBCE37-033D-4FB2-811E-C38C8FBE9F01}"/>
    <hyperlink ref="A10:C11" location="'ShellFS (2)'!A1" display="Stand Fitting" xr:uid="{8E25C5A3-C336-4641-84DA-D389B6A516E2}"/>
    <hyperlink ref="A32:C33" location="ShellGR!A1" display="- Graphics &amp; Rigging" xr:uid="{2E7F05D9-05D3-4009-A977-9F4313F7EB4A}"/>
    <hyperlink ref="A18:C19" location="ShellFC!A1" display="Floor Covering" xr:uid="{6E55FCF7-62C7-4FBB-93AF-E24DA7EE3B2A}"/>
    <hyperlink ref="A22:C23" location="ShellPP!A1" display="FIT Suggested Party Packages" xr:uid="{1847A05C-DC5B-4813-9154-9848503CBB1F}"/>
    <hyperlink ref="A20:C21" location="ShellCL!A1" display="Cleaning" xr:uid="{83107261-68BC-45FD-A018-5B09E5C72CF8}"/>
  </hyperlinks>
  <printOptions horizontalCentered="1" verticalCentered="1"/>
  <pageMargins left="0.23622047244094491" right="0.23622047244094491" top="0.35433070866141736" bottom="0.35433070866141736" header="0.31496062992125984" footer="0.31496062992125984"/>
  <pageSetup paperSize="9" scale="58"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4E29E91-700E-42B1-B58C-7675390FB9BC}">
          <x14:formula1>
            <xm:f>Admin!$D$4:$D$20</xm:f>
          </x14:formula1>
          <xm:sqref>W6:W45 T6:T45 Z6:Z45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E3154-9FE1-46A4-B608-92D23F636924}">
  <sheetPr>
    <tabColor rgb="FF1E384E"/>
    <pageSetUpPr autoPageBreaks="0" fitToPage="1"/>
  </sheetPr>
  <dimension ref="A1:AY401"/>
  <sheetViews>
    <sheetView showGridLines="0" showRowColHeaders="0" workbookViewId="0">
      <selection activeCell="A10" sqref="A10:C11"/>
    </sheetView>
  </sheetViews>
  <sheetFormatPr defaultColWidth="8.85546875" defaultRowHeight="18" x14ac:dyDescent="0.25"/>
  <cols>
    <col min="1" max="3" width="10.5703125" style="80" customWidth="1"/>
    <col min="4" max="4" width="4.5703125" style="1" customWidth="1"/>
    <col min="5" max="7" width="9.5703125" style="1" customWidth="1"/>
    <col min="8" max="8" width="5.7109375" style="1" customWidth="1"/>
    <col min="9" max="11" width="9.5703125" style="1" customWidth="1"/>
    <col min="12" max="12" width="11" style="1" customWidth="1"/>
    <col min="13" max="14" width="9.5703125" style="1" customWidth="1"/>
    <col min="15" max="16" width="1.7109375" style="1" customWidth="1"/>
    <col min="17" max="17" width="9.5703125" style="55" customWidth="1"/>
    <col min="18" max="20" width="9.5703125" style="1" customWidth="1"/>
    <col min="21" max="21" width="9.5703125" style="1" hidden="1" customWidth="1"/>
    <col min="22" max="23" width="9.5703125" style="1" customWidth="1"/>
    <col min="24" max="24" width="10.28515625" style="1" bestFit="1" customWidth="1"/>
    <col min="25" max="25" width="9.5703125" style="1" hidden="1" customWidth="1"/>
    <col min="26" max="16384" width="8.85546875" style="1"/>
  </cols>
  <sheetData>
    <row r="1" spans="1:51" s="74" customFormat="1" ht="36" customHeight="1" x14ac:dyDescent="0.2">
      <c r="A1" s="860" t="s">
        <v>89</v>
      </c>
      <c r="B1" s="860"/>
      <c r="C1" s="860"/>
      <c r="E1" s="75" t="str">
        <f>Landing!A2</f>
        <v>NEC Fully Connected Order Form - FIT Show 2025</v>
      </c>
      <c r="K1" s="76"/>
      <c r="L1" s="416"/>
      <c r="M1" s="416"/>
      <c r="N1" s="913" t="s">
        <v>670</v>
      </c>
      <c r="O1" s="913"/>
      <c r="P1" s="913"/>
      <c r="Q1" s="913"/>
      <c r="R1" s="913"/>
      <c r="S1" s="913"/>
      <c r="T1" s="913"/>
      <c r="U1" s="913"/>
      <c r="V1" s="913"/>
      <c r="W1" s="913"/>
      <c r="X1" s="76"/>
    </row>
    <row r="2" spans="1:51" ht="15" customHeight="1" x14ac:dyDescent="0.25">
      <c r="A2" s="862"/>
      <c r="B2" s="862"/>
      <c r="C2" s="862"/>
      <c r="D2" s="69"/>
      <c r="M2" s="69"/>
      <c r="N2" s="446"/>
      <c r="O2" s="446"/>
      <c r="P2" s="446"/>
      <c r="Q2" s="446"/>
      <c r="R2" s="446"/>
      <c r="S2" s="446"/>
      <c r="T2" s="446"/>
      <c r="U2" s="446"/>
      <c r="V2" s="446"/>
      <c r="W2" s="446"/>
      <c r="X2" s="446"/>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25">
      <c r="A3" s="914"/>
      <c r="B3" s="914"/>
      <c r="C3" s="914"/>
      <c r="D3" s="69"/>
      <c r="R3" s="939" t="s">
        <v>857</v>
      </c>
      <c r="S3" s="939" t="s">
        <v>858</v>
      </c>
      <c r="T3" s="941" t="s">
        <v>859</v>
      </c>
      <c r="Z3" s="413"/>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25">
      <c r="A4" s="930" t="s">
        <v>6</v>
      </c>
      <c r="B4" s="931"/>
      <c r="C4" s="932"/>
      <c r="D4" s="69"/>
      <c r="E4" s="252"/>
      <c r="F4" s="252"/>
      <c r="G4" s="252"/>
      <c r="H4" s="252"/>
      <c r="I4" s="252"/>
      <c r="J4" s="252"/>
      <c r="K4" s="252"/>
      <c r="L4" s="252"/>
      <c r="M4" s="252"/>
      <c r="N4" s="252"/>
      <c r="O4" s="252"/>
      <c r="P4" s="252"/>
      <c r="Q4" s="254"/>
      <c r="R4" s="939"/>
      <c r="S4" s="939"/>
      <c r="T4" s="941"/>
      <c r="U4" s="252"/>
      <c r="V4" s="936" t="s">
        <v>241</v>
      </c>
      <c r="W4" s="937"/>
      <c r="X4" s="938"/>
      <c r="Y4" s="444"/>
      <c r="Z4" s="238"/>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25">
      <c r="A5" s="933"/>
      <c r="B5" s="934"/>
      <c r="C5" s="935"/>
      <c r="D5" s="69"/>
      <c r="E5" s="670" t="s">
        <v>30</v>
      </c>
      <c r="F5" s="671"/>
      <c r="G5" s="671"/>
      <c r="H5" s="671"/>
      <c r="I5" s="671" t="s">
        <v>31</v>
      </c>
      <c r="J5" s="671"/>
      <c r="K5" s="671"/>
      <c r="L5" s="671"/>
      <c r="M5" s="671"/>
      <c r="N5" s="671"/>
      <c r="O5" s="671"/>
      <c r="P5" s="671"/>
      <c r="Q5" s="694" t="s">
        <v>32</v>
      </c>
      <c r="R5" s="940"/>
      <c r="S5" s="940"/>
      <c r="T5" s="942"/>
      <c r="U5" s="482" t="s">
        <v>36</v>
      </c>
      <c r="V5" s="691" t="s">
        <v>33</v>
      </c>
      <c r="W5" s="692" t="s">
        <v>34</v>
      </c>
      <c r="X5" s="693" t="s">
        <v>35</v>
      </c>
      <c r="Y5" s="445" t="s">
        <v>36</v>
      </c>
      <c r="Z5" s="238"/>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25">
      <c r="A6" s="930" t="s">
        <v>8</v>
      </c>
      <c r="B6" s="931"/>
      <c r="C6" s="932"/>
      <c r="D6" s="69"/>
      <c r="E6" s="447" t="s">
        <v>842</v>
      </c>
      <c r="F6" s="448"/>
      <c r="G6" s="448"/>
      <c r="H6" s="448"/>
      <c r="I6" s="448" t="s">
        <v>841</v>
      </c>
      <c r="J6" s="448"/>
      <c r="K6" s="448"/>
      <c r="L6" s="448"/>
      <c r="M6" s="448"/>
      <c r="N6" s="448"/>
      <c r="O6" s="448"/>
      <c r="P6" s="448"/>
      <c r="Q6" s="471">
        <f>IF(SUM(Q7:Q12)&gt;0,9999,0)</f>
        <v>0</v>
      </c>
      <c r="R6" s="448"/>
      <c r="S6" s="448"/>
      <c r="T6" s="448"/>
      <c r="U6" s="448"/>
      <c r="V6" s="448"/>
      <c r="W6" s="448"/>
      <c r="X6" s="448"/>
      <c r="Y6" s="430"/>
      <c r="Z6" s="238"/>
      <c r="AB6" s="69"/>
      <c r="AC6" s="69"/>
      <c r="AD6" s="69"/>
      <c r="AE6" s="69"/>
      <c r="AF6" s="69"/>
      <c r="AG6" s="69"/>
      <c r="AH6" s="69"/>
      <c r="AI6" s="69"/>
      <c r="AJ6" s="69"/>
      <c r="AK6" s="69"/>
      <c r="AL6" s="69"/>
      <c r="AM6" s="69"/>
      <c r="AN6" s="69"/>
      <c r="AO6" s="69"/>
      <c r="AP6" s="69"/>
      <c r="AQ6" s="69"/>
      <c r="AR6" s="69"/>
      <c r="AS6" s="69"/>
      <c r="AT6" s="69"/>
      <c r="AU6" s="69"/>
      <c r="AV6" s="69"/>
      <c r="AW6" s="69"/>
      <c r="AX6" s="69"/>
      <c r="AY6" s="69"/>
    </row>
    <row r="7" spans="1:51" ht="15" customHeight="1" x14ac:dyDescent="0.25">
      <c r="A7" s="933"/>
      <c r="B7" s="934"/>
      <c r="C7" s="935"/>
      <c r="D7" s="69"/>
      <c r="E7" s="905" t="s">
        <v>775</v>
      </c>
      <c r="F7" s="906"/>
      <c r="G7" s="906"/>
      <c r="H7" s="907"/>
      <c r="I7" s="908"/>
      <c r="J7" s="906"/>
      <c r="K7" s="906"/>
      <c r="L7" s="906"/>
      <c r="M7" s="906"/>
      <c r="N7" s="906"/>
      <c r="O7" s="906"/>
      <c r="P7" s="909"/>
      <c r="Q7" s="382"/>
      <c r="R7" s="449">
        <v>46</v>
      </c>
      <c r="S7" s="450">
        <v>51.75</v>
      </c>
      <c r="T7" s="450">
        <v>62.099999999999994</v>
      </c>
      <c r="U7" s="450"/>
      <c r="V7" s="449">
        <f t="shared" ref="V7:X12" si="0">$Q7*R7</f>
        <v>0</v>
      </c>
      <c r="W7" s="450">
        <f t="shared" si="0"/>
        <v>0</v>
      </c>
      <c r="X7" s="450">
        <f t="shared" si="0"/>
        <v>0</v>
      </c>
      <c r="Y7" s="479">
        <f t="shared" ref="Y7:Y12" si="1">$Q7*U7</f>
        <v>0</v>
      </c>
      <c r="Z7" s="238"/>
      <c r="AA7" s="69"/>
      <c r="AB7" s="69"/>
      <c r="AC7" s="69"/>
      <c r="AD7" s="69"/>
      <c r="AE7" s="69"/>
      <c r="AF7" s="69"/>
      <c r="AG7" s="69"/>
      <c r="AH7" s="69"/>
      <c r="AI7" s="69"/>
      <c r="AJ7" s="69"/>
      <c r="AK7" s="69"/>
      <c r="AL7" s="69"/>
      <c r="AM7" s="69"/>
      <c r="AN7" s="69"/>
      <c r="AO7" s="69"/>
      <c r="AP7" s="69"/>
      <c r="AQ7" s="69"/>
      <c r="AR7" s="69"/>
      <c r="AS7" s="69"/>
      <c r="AT7" s="69"/>
      <c r="AU7" s="69"/>
      <c r="AV7" s="69"/>
      <c r="AW7" s="69"/>
      <c r="AX7" s="69"/>
      <c r="AY7" s="69"/>
    </row>
    <row r="8" spans="1:51" ht="15" customHeight="1" x14ac:dyDescent="0.25">
      <c r="A8" s="943" t="s">
        <v>840</v>
      </c>
      <c r="B8" s="944"/>
      <c r="C8" s="945"/>
      <c r="D8" s="69"/>
      <c r="E8" s="887" t="s">
        <v>776</v>
      </c>
      <c r="F8" s="888"/>
      <c r="G8" s="888"/>
      <c r="H8" s="902"/>
      <c r="I8" s="903"/>
      <c r="J8" s="888"/>
      <c r="K8" s="888"/>
      <c r="L8" s="888"/>
      <c r="M8" s="888"/>
      <c r="N8" s="888"/>
      <c r="O8" s="888"/>
      <c r="P8" s="904"/>
      <c r="Q8" s="383"/>
      <c r="R8" s="451">
        <v>115</v>
      </c>
      <c r="S8" s="452">
        <v>129.38</v>
      </c>
      <c r="T8" s="452">
        <v>155.256</v>
      </c>
      <c r="U8" s="452"/>
      <c r="V8" s="451">
        <f t="shared" si="0"/>
        <v>0</v>
      </c>
      <c r="W8" s="452">
        <f t="shared" si="0"/>
        <v>0</v>
      </c>
      <c r="X8" s="452">
        <f t="shared" si="0"/>
        <v>0</v>
      </c>
      <c r="Y8" s="314">
        <f t="shared" si="1"/>
        <v>0</v>
      </c>
      <c r="Z8" s="238"/>
      <c r="AB8" s="69"/>
      <c r="AC8" s="69"/>
      <c r="AD8" s="69"/>
      <c r="AE8" s="69"/>
      <c r="AF8" s="69"/>
      <c r="AG8" s="69"/>
      <c r="AH8" s="69"/>
      <c r="AI8" s="69"/>
      <c r="AJ8" s="69"/>
      <c r="AK8" s="69"/>
      <c r="AL8" s="69"/>
      <c r="AM8" s="69"/>
      <c r="AN8" s="69"/>
      <c r="AO8" s="69"/>
      <c r="AP8" s="69"/>
      <c r="AQ8" s="69"/>
      <c r="AR8" s="69"/>
      <c r="AS8" s="69"/>
      <c r="AT8" s="69"/>
      <c r="AU8" s="69"/>
      <c r="AV8" s="69"/>
      <c r="AW8" s="69"/>
      <c r="AX8" s="69"/>
      <c r="AY8" s="69"/>
    </row>
    <row r="9" spans="1:51" ht="15" customHeight="1" x14ac:dyDescent="0.25">
      <c r="A9" s="946"/>
      <c r="B9" s="947"/>
      <c r="C9" s="948"/>
      <c r="D9" s="69"/>
      <c r="E9" s="887" t="s">
        <v>778</v>
      </c>
      <c r="F9" s="888"/>
      <c r="G9" s="888"/>
      <c r="H9" s="902"/>
      <c r="I9" s="903"/>
      <c r="J9" s="888"/>
      <c r="K9" s="888"/>
      <c r="L9" s="888"/>
      <c r="M9" s="888"/>
      <c r="N9" s="888"/>
      <c r="O9" s="888"/>
      <c r="P9" s="904"/>
      <c r="Q9" s="383"/>
      <c r="R9" s="451">
        <v>45.5</v>
      </c>
      <c r="S9" s="452">
        <v>51.19</v>
      </c>
      <c r="T9" s="452">
        <v>61.427999999999997</v>
      </c>
      <c r="U9" s="452"/>
      <c r="V9" s="451">
        <f t="shared" si="0"/>
        <v>0</v>
      </c>
      <c r="W9" s="452">
        <f t="shared" si="0"/>
        <v>0</v>
      </c>
      <c r="X9" s="452">
        <f t="shared" si="0"/>
        <v>0</v>
      </c>
      <c r="Y9" s="314">
        <f t="shared" si="1"/>
        <v>0</v>
      </c>
      <c r="Z9" s="238"/>
      <c r="AB9" s="69"/>
      <c r="AC9" s="69"/>
      <c r="AD9" s="69"/>
      <c r="AE9" s="69"/>
      <c r="AF9" s="69"/>
      <c r="AG9" s="69"/>
      <c r="AH9" s="69"/>
      <c r="AI9" s="69"/>
      <c r="AJ9" s="69"/>
      <c r="AK9" s="69"/>
      <c r="AL9" s="69"/>
      <c r="AM9" s="69"/>
      <c r="AN9" s="69"/>
      <c r="AO9" s="69"/>
      <c r="AP9" s="69"/>
      <c r="AQ9" s="69"/>
      <c r="AR9" s="69"/>
      <c r="AS9" s="69"/>
      <c r="AT9" s="69"/>
      <c r="AU9" s="69"/>
      <c r="AV9" s="69"/>
      <c r="AW9" s="69"/>
      <c r="AX9" s="69"/>
      <c r="AY9" s="69"/>
    </row>
    <row r="10" spans="1:51" ht="15" customHeight="1" x14ac:dyDescent="0.25">
      <c r="A10" s="852" t="s">
        <v>828</v>
      </c>
      <c r="B10" s="853"/>
      <c r="C10" s="854"/>
      <c r="D10" s="69"/>
      <c r="E10" s="887" t="s">
        <v>777</v>
      </c>
      <c r="F10" s="888"/>
      <c r="G10" s="888"/>
      <c r="H10" s="902"/>
      <c r="I10" s="903"/>
      <c r="J10" s="888"/>
      <c r="K10" s="888"/>
      <c r="L10" s="888"/>
      <c r="M10" s="888"/>
      <c r="N10" s="888"/>
      <c r="O10" s="888"/>
      <c r="P10" s="904"/>
      <c r="Q10" s="383"/>
      <c r="R10" s="451">
        <v>48.25</v>
      </c>
      <c r="S10" s="452">
        <v>54.28</v>
      </c>
      <c r="T10" s="452">
        <v>65.135999999999996</v>
      </c>
      <c r="U10" s="452"/>
      <c r="V10" s="451">
        <f t="shared" si="0"/>
        <v>0</v>
      </c>
      <c r="W10" s="452">
        <f t="shared" si="0"/>
        <v>0</v>
      </c>
      <c r="X10" s="452">
        <f t="shared" si="0"/>
        <v>0</v>
      </c>
      <c r="Y10" s="314">
        <f t="shared" si="1"/>
        <v>0</v>
      </c>
      <c r="Z10" s="238"/>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row>
    <row r="11" spans="1:51" ht="15" customHeight="1" x14ac:dyDescent="0.25">
      <c r="A11" s="855"/>
      <c r="B11" s="856"/>
      <c r="C11" s="857"/>
      <c r="D11" s="69"/>
      <c r="E11" s="887" t="s">
        <v>779</v>
      </c>
      <c r="F11" s="888"/>
      <c r="G11" s="888"/>
      <c r="H11" s="902"/>
      <c r="I11" s="903"/>
      <c r="J11" s="888"/>
      <c r="K11" s="888"/>
      <c r="L11" s="888"/>
      <c r="M11" s="888"/>
      <c r="N11" s="888"/>
      <c r="O11" s="888"/>
      <c r="P11" s="904"/>
      <c r="Q11" s="383"/>
      <c r="R11" s="451">
        <v>48</v>
      </c>
      <c r="S11" s="452">
        <v>54</v>
      </c>
      <c r="T11" s="452">
        <v>64.8</v>
      </c>
      <c r="U11" s="452"/>
      <c r="V11" s="451">
        <f t="shared" si="0"/>
        <v>0</v>
      </c>
      <c r="W11" s="452">
        <f t="shared" si="0"/>
        <v>0</v>
      </c>
      <c r="X11" s="452">
        <f t="shared" si="0"/>
        <v>0</v>
      </c>
      <c r="Y11" s="314">
        <f t="shared" si="1"/>
        <v>0</v>
      </c>
      <c r="Z11" s="238"/>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row>
    <row r="12" spans="1:51" ht="15" customHeight="1" x14ac:dyDescent="0.25">
      <c r="A12" s="866" t="s">
        <v>855</v>
      </c>
      <c r="B12" s="867"/>
      <c r="C12" s="868"/>
      <c r="D12" s="69"/>
      <c r="E12" s="890" t="s">
        <v>780</v>
      </c>
      <c r="F12" s="891"/>
      <c r="G12" s="891"/>
      <c r="H12" s="910"/>
      <c r="I12" s="911"/>
      <c r="J12" s="891"/>
      <c r="K12" s="891"/>
      <c r="L12" s="891"/>
      <c r="M12" s="891"/>
      <c r="N12" s="891"/>
      <c r="O12" s="891"/>
      <c r="P12" s="912"/>
      <c r="Q12" s="383"/>
      <c r="R12" s="451">
        <v>48</v>
      </c>
      <c r="S12" s="452">
        <v>54</v>
      </c>
      <c r="T12" s="452">
        <v>64.8</v>
      </c>
      <c r="U12" s="452"/>
      <c r="V12" s="451">
        <f t="shared" si="0"/>
        <v>0</v>
      </c>
      <c r="W12" s="452">
        <f t="shared" si="0"/>
        <v>0</v>
      </c>
      <c r="X12" s="452">
        <f t="shared" si="0"/>
        <v>0</v>
      </c>
      <c r="Y12" s="314">
        <f t="shared" si="1"/>
        <v>0</v>
      </c>
      <c r="Z12" s="2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row>
    <row r="13" spans="1:51" ht="15" customHeight="1" x14ac:dyDescent="0.25">
      <c r="A13" s="869"/>
      <c r="B13" s="870"/>
      <c r="C13" s="871"/>
      <c r="D13" s="69"/>
      <c r="E13" s="453" t="s">
        <v>843</v>
      </c>
      <c r="F13" s="454"/>
      <c r="G13" s="454"/>
      <c r="H13" s="454"/>
      <c r="I13" s="454"/>
      <c r="J13" s="454"/>
      <c r="K13" s="454"/>
      <c r="L13" s="454"/>
      <c r="M13" s="454"/>
      <c r="N13" s="454"/>
      <c r="O13" s="454"/>
      <c r="P13" s="454"/>
      <c r="Q13" s="266">
        <f>IF(SUM(Q14:Q21)&gt;0,9999,0)</f>
        <v>0</v>
      </c>
      <c r="R13" s="454"/>
      <c r="S13" s="454"/>
      <c r="T13" s="454"/>
      <c r="U13" s="454"/>
      <c r="V13" s="456"/>
      <c r="W13" s="456"/>
      <c r="X13" s="456"/>
      <c r="Y13" s="316"/>
      <c r="Z13" s="238"/>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row>
    <row r="14" spans="1:51" ht="15" customHeight="1" x14ac:dyDescent="0.25">
      <c r="A14" s="852" t="s">
        <v>665</v>
      </c>
      <c r="B14" s="853"/>
      <c r="C14" s="854"/>
      <c r="D14" s="69"/>
      <c r="E14" s="893" t="s">
        <v>783</v>
      </c>
      <c r="F14" s="894"/>
      <c r="G14" s="894"/>
      <c r="H14" s="895"/>
      <c r="I14" s="457"/>
      <c r="J14" s="458"/>
      <c r="K14" s="458"/>
      <c r="L14" s="458"/>
      <c r="M14" s="458"/>
      <c r="N14" s="458"/>
      <c r="O14" s="458"/>
      <c r="P14" s="458"/>
      <c r="Q14" s="383"/>
      <c r="R14" s="459">
        <v>110</v>
      </c>
      <c r="S14" s="460">
        <v>123.75</v>
      </c>
      <c r="T14" s="460">
        <v>148.5</v>
      </c>
      <c r="U14" s="460"/>
      <c r="V14" s="459">
        <f t="shared" ref="V14:X21" si="2">$Q14*R14</f>
        <v>0</v>
      </c>
      <c r="W14" s="460">
        <f t="shared" si="2"/>
        <v>0</v>
      </c>
      <c r="X14" s="460">
        <f t="shared" si="2"/>
        <v>0</v>
      </c>
      <c r="Y14" s="317">
        <f t="shared" ref="Y14:Y21" si="3">$Q14*U14</f>
        <v>0</v>
      </c>
      <c r="Z14" s="238"/>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row>
    <row r="15" spans="1:51" ht="15" customHeight="1" x14ac:dyDescent="0.25">
      <c r="A15" s="855"/>
      <c r="B15" s="856"/>
      <c r="C15" s="857"/>
      <c r="D15" s="69"/>
      <c r="E15" s="887" t="s">
        <v>830</v>
      </c>
      <c r="F15" s="888"/>
      <c r="G15" s="888"/>
      <c r="H15" s="889"/>
      <c r="I15" s="461"/>
      <c r="J15" s="462"/>
      <c r="K15" s="462"/>
      <c r="L15" s="462"/>
      <c r="M15" s="462"/>
      <c r="N15" s="462"/>
      <c r="O15" s="462"/>
      <c r="P15" s="462"/>
      <c r="Q15" s="383"/>
      <c r="R15" s="451">
        <v>218</v>
      </c>
      <c r="S15" s="452">
        <v>244.15</v>
      </c>
      <c r="T15" s="452">
        <v>292.98</v>
      </c>
      <c r="U15" s="452"/>
      <c r="V15" s="451">
        <f t="shared" si="2"/>
        <v>0</v>
      </c>
      <c r="W15" s="452">
        <f t="shared" si="2"/>
        <v>0</v>
      </c>
      <c r="X15" s="452">
        <f t="shared" si="2"/>
        <v>0</v>
      </c>
      <c r="Y15" s="314">
        <f t="shared" si="3"/>
        <v>0</v>
      </c>
      <c r="Z15" s="238"/>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row>
    <row r="16" spans="1:51" ht="15" customHeight="1" x14ac:dyDescent="0.25">
      <c r="A16" s="852" t="s">
        <v>865</v>
      </c>
      <c r="B16" s="853"/>
      <c r="C16" s="854"/>
      <c r="D16" s="69"/>
      <c r="E16" s="887" t="s">
        <v>784</v>
      </c>
      <c r="F16" s="888"/>
      <c r="G16" s="888"/>
      <c r="H16" s="889"/>
      <c r="I16" s="461"/>
      <c r="J16" s="462"/>
      <c r="K16" s="462"/>
      <c r="L16" s="462"/>
      <c r="M16" s="462"/>
      <c r="N16" s="462"/>
      <c r="O16" s="462"/>
      <c r="P16" s="462"/>
      <c r="Q16" s="383"/>
      <c r="R16" s="451">
        <v>145</v>
      </c>
      <c r="S16" s="452">
        <v>163.13</v>
      </c>
      <c r="T16" s="452">
        <v>195.756</v>
      </c>
      <c r="U16" s="452"/>
      <c r="V16" s="451">
        <f t="shared" si="2"/>
        <v>0</v>
      </c>
      <c r="W16" s="452">
        <f t="shared" si="2"/>
        <v>0</v>
      </c>
      <c r="X16" s="452">
        <f t="shared" si="2"/>
        <v>0</v>
      </c>
      <c r="Y16" s="314">
        <f t="shared" si="3"/>
        <v>0</v>
      </c>
      <c r="Z16" s="238"/>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row>
    <row r="17" spans="1:51" ht="15" customHeight="1" x14ac:dyDescent="0.25">
      <c r="A17" s="855"/>
      <c r="B17" s="856"/>
      <c r="C17" s="857"/>
      <c r="D17" s="69"/>
      <c r="E17" s="887" t="s">
        <v>785</v>
      </c>
      <c r="F17" s="888"/>
      <c r="G17" s="888"/>
      <c r="H17" s="889"/>
      <c r="I17" s="461"/>
      <c r="J17" s="462"/>
      <c r="K17" s="462"/>
      <c r="L17" s="462"/>
      <c r="M17" s="462"/>
      <c r="N17" s="462"/>
      <c r="O17" s="462"/>
      <c r="P17" s="462"/>
      <c r="Q17" s="383"/>
      <c r="R17" s="451">
        <v>211</v>
      </c>
      <c r="S17" s="452">
        <v>237.38</v>
      </c>
      <c r="T17" s="452">
        <v>284.85599999999999</v>
      </c>
      <c r="U17" s="452"/>
      <c r="V17" s="451">
        <f t="shared" si="2"/>
        <v>0</v>
      </c>
      <c r="W17" s="452">
        <f t="shared" si="2"/>
        <v>0</v>
      </c>
      <c r="X17" s="452">
        <f t="shared" si="2"/>
        <v>0</v>
      </c>
      <c r="Y17" s="314">
        <f t="shared" si="3"/>
        <v>0</v>
      </c>
      <c r="Z17" s="238"/>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row>
    <row r="18" spans="1:51" ht="15" customHeight="1" x14ac:dyDescent="0.25">
      <c r="A18" s="852" t="s">
        <v>146</v>
      </c>
      <c r="B18" s="853"/>
      <c r="C18" s="854"/>
      <c r="D18" s="69"/>
      <c r="E18" s="887" t="s">
        <v>786</v>
      </c>
      <c r="F18" s="888"/>
      <c r="G18" s="888"/>
      <c r="H18" s="889"/>
      <c r="I18" s="461"/>
      <c r="J18" s="462"/>
      <c r="K18" s="462"/>
      <c r="L18" s="462"/>
      <c r="M18" s="462"/>
      <c r="N18" s="462"/>
      <c r="O18" s="462"/>
      <c r="P18" s="462"/>
      <c r="Q18" s="383"/>
      <c r="R18" s="451">
        <v>265</v>
      </c>
      <c r="S18" s="452">
        <v>298.13</v>
      </c>
      <c r="T18" s="452">
        <v>357.75599999999997</v>
      </c>
      <c r="U18" s="452"/>
      <c r="V18" s="451">
        <f t="shared" si="2"/>
        <v>0</v>
      </c>
      <c r="W18" s="452">
        <f t="shared" si="2"/>
        <v>0</v>
      </c>
      <c r="X18" s="452">
        <f t="shared" si="2"/>
        <v>0</v>
      </c>
      <c r="Y18" s="314">
        <f t="shared" si="3"/>
        <v>0</v>
      </c>
      <c r="Z18" s="238"/>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row>
    <row r="19" spans="1:51" ht="15" customHeight="1" x14ac:dyDescent="0.25">
      <c r="A19" s="855"/>
      <c r="B19" s="856"/>
      <c r="C19" s="857"/>
      <c r="D19" s="69"/>
      <c r="E19" s="887" t="s">
        <v>781</v>
      </c>
      <c r="F19" s="888"/>
      <c r="G19" s="888"/>
      <c r="H19" s="889"/>
      <c r="I19" s="461"/>
      <c r="J19" s="462"/>
      <c r="K19" s="462"/>
      <c r="L19" s="462"/>
      <c r="M19" s="462"/>
      <c r="N19" s="462"/>
      <c r="O19" s="462"/>
      <c r="P19" s="462"/>
      <c r="Q19" s="383"/>
      <c r="R19" s="451">
        <v>145</v>
      </c>
      <c r="S19" s="452">
        <v>163.13</v>
      </c>
      <c r="T19" s="452">
        <v>195.756</v>
      </c>
      <c r="U19" s="452"/>
      <c r="V19" s="451">
        <f t="shared" si="2"/>
        <v>0</v>
      </c>
      <c r="W19" s="452">
        <f t="shared" si="2"/>
        <v>0</v>
      </c>
      <c r="X19" s="452">
        <f t="shared" si="2"/>
        <v>0</v>
      </c>
      <c r="Y19" s="314">
        <f t="shared" si="3"/>
        <v>0</v>
      </c>
      <c r="Z19" s="238"/>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row>
    <row r="20" spans="1:51" ht="15" customHeight="1" x14ac:dyDescent="0.25">
      <c r="A20" s="852" t="s">
        <v>633</v>
      </c>
      <c r="B20" s="853"/>
      <c r="C20" s="854"/>
      <c r="D20" s="69"/>
      <c r="E20" s="887" t="s">
        <v>782</v>
      </c>
      <c r="F20" s="888"/>
      <c r="G20" s="888"/>
      <c r="H20" s="889"/>
      <c r="I20" s="461"/>
      <c r="J20" s="462"/>
      <c r="K20" s="462"/>
      <c r="L20" s="462"/>
      <c r="M20" s="462"/>
      <c r="N20" s="462"/>
      <c r="O20" s="462"/>
      <c r="P20" s="462"/>
      <c r="Q20" s="383"/>
      <c r="R20" s="451">
        <v>211</v>
      </c>
      <c r="S20" s="452">
        <v>237.38</v>
      </c>
      <c r="T20" s="452">
        <v>284.85599999999999</v>
      </c>
      <c r="U20" s="452"/>
      <c r="V20" s="451">
        <f t="shared" si="2"/>
        <v>0</v>
      </c>
      <c r="W20" s="452">
        <f t="shared" si="2"/>
        <v>0</v>
      </c>
      <c r="X20" s="452">
        <f t="shared" si="2"/>
        <v>0</v>
      </c>
      <c r="Y20" s="314">
        <f t="shared" si="3"/>
        <v>0</v>
      </c>
      <c r="Z20" s="238"/>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row>
    <row r="21" spans="1:51" ht="15" customHeight="1" x14ac:dyDescent="0.25">
      <c r="A21" s="855"/>
      <c r="B21" s="856"/>
      <c r="C21" s="857"/>
      <c r="D21" s="69"/>
      <c r="E21" s="890" t="s">
        <v>829</v>
      </c>
      <c r="F21" s="891"/>
      <c r="G21" s="891"/>
      <c r="H21" s="892"/>
      <c r="I21" s="461"/>
      <c r="J21" s="462"/>
      <c r="K21" s="462"/>
      <c r="L21" s="462"/>
      <c r="M21" s="462"/>
      <c r="N21" s="462"/>
      <c r="O21" s="462"/>
      <c r="P21" s="462"/>
      <c r="Q21" s="383"/>
      <c r="R21" s="451">
        <v>155</v>
      </c>
      <c r="S21" s="452">
        <v>173.6</v>
      </c>
      <c r="T21" s="452">
        <v>208.32</v>
      </c>
      <c r="U21" s="452"/>
      <c r="V21" s="451">
        <f t="shared" si="2"/>
        <v>0</v>
      </c>
      <c r="W21" s="452">
        <f t="shared" si="2"/>
        <v>0</v>
      </c>
      <c r="X21" s="452">
        <f t="shared" si="2"/>
        <v>0</v>
      </c>
      <c r="Y21" s="314">
        <f t="shared" si="3"/>
        <v>0</v>
      </c>
      <c r="Z21" s="238"/>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row>
    <row r="22" spans="1:51" ht="15" customHeight="1" x14ac:dyDescent="0.25">
      <c r="A22" s="877" t="s">
        <v>901</v>
      </c>
      <c r="B22" s="878"/>
      <c r="C22" s="879"/>
      <c r="D22" s="69"/>
      <c r="E22" s="453" t="s">
        <v>844</v>
      </c>
      <c r="F22" s="454"/>
      <c r="G22" s="454"/>
      <c r="H22" s="454"/>
      <c r="I22" s="454" t="s">
        <v>846</v>
      </c>
      <c r="J22" s="454"/>
      <c r="K22" s="454"/>
      <c r="L22" s="454"/>
      <c r="M22" s="454"/>
      <c r="N22" s="454"/>
      <c r="O22" s="454"/>
      <c r="P22" s="454"/>
      <c r="Q22" s="266">
        <f>IF(SUM(Q23:Q30)&gt;0,9999,0)</f>
        <v>0</v>
      </c>
      <c r="R22" s="454"/>
      <c r="S22" s="454"/>
      <c r="T22" s="454"/>
      <c r="U22" s="454"/>
      <c r="V22" s="456"/>
      <c r="W22" s="456"/>
      <c r="X22" s="456"/>
      <c r="Y22" s="316"/>
      <c r="Z22" s="238"/>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row>
    <row r="23" spans="1:51" ht="15" customHeight="1" x14ac:dyDescent="0.25">
      <c r="A23" s="880"/>
      <c r="B23" s="881"/>
      <c r="C23" s="882"/>
      <c r="D23" s="69"/>
      <c r="E23" s="893" t="s">
        <v>787</v>
      </c>
      <c r="F23" s="894"/>
      <c r="G23" s="894"/>
      <c r="H23" s="895"/>
      <c r="I23" s="461"/>
      <c r="J23" s="462"/>
      <c r="K23" s="462"/>
      <c r="L23" s="462"/>
      <c r="M23" s="462"/>
      <c r="N23" s="462"/>
      <c r="O23" s="462"/>
      <c r="P23" s="462"/>
      <c r="Q23" s="383"/>
      <c r="R23" s="451">
        <v>288.89999999999998</v>
      </c>
      <c r="S23" s="452">
        <v>325.01</v>
      </c>
      <c r="T23" s="452">
        <v>390.012</v>
      </c>
      <c r="U23" s="452"/>
      <c r="V23" s="451">
        <f t="shared" ref="V23:X30" si="4">$Q23*R23</f>
        <v>0</v>
      </c>
      <c r="W23" s="452">
        <f t="shared" si="4"/>
        <v>0</v>
      </c>
      <c r="X23" s="452">
        <f t="shared" si="4"/>
        <v>0</v>
      </c>
      <c r="Y23" s="314">
        <f t="shared" ref="Y23:Y30" si="5">$Q23*U23</f>
        <v>0</v>
      </c>
      <c r="Z23" s="238"/>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row>
    <row r="24" spans="1:51" ht="15" customHeight="1" x14ac:dyDescent="0.25">
      <c r="A24" s="852" t="s">
        <v>666</v>
      </c>
      <c r="B24" s="853"/>
      <c r="C24" s="854"/>
      <c r="D24" s="69"/>
      <c r="E24" s="887" t="s">
        <v>788</v>
      </c>
      <c r="F24" s="888"/>
      <c r="G24" s="888"/>
      <c r="H24" s="889"/>
      <c r="I24" s="461"/>
      <c r="J24" s="462"/>
      <c r="K24" s="462"/>
      <c r="L24" s="462"/>
      <c r="M24" s="462"/>
      <c r="N24" s="462"/>
      <c r="O24" s="462"/>
      <c r="P24" s="462"/>
      <c r="Q24" s="383"/>
      <c r="R24" s="451">
        <v>431.1</v>
      </c>
      <c r="S24" s="452">
        <v>484.99</v>
      </c>
      <c r="T24" s="452">
        <v>581.98799999999994</v>
      </c>
      <c r="U24" s="452"/>
      <c r="V24" s="451">
        <f t="shared" si="4"/>
        <v>0</v>
      </c>
      <c r="W24" s="452">
        <f t="shared" si="4"/>
        <v>0</v>
      </c>
      <c r="X24" s="452">
        <f t="shared" si="4"/>
        <v>0</v>
      </c>
      <c r="Y24" s="314">
        <f t="shared" si="5"/>
        <v>0</v>
      </c>
      <c r="Z24" s="238"/>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row>
    <row r="25" spans="1:51" ht="15" customHeight="1" x14ac:dyDescent="0.25">
      <c r="A25" s="855"/>
      <c r="B25" s="856"/>
      <c r="C25" s="857"/>
      <c r="D25" s="69"/>
      <c r="E25" s="896" t="s">
        <v>789</v>
      </c>
      <c r="F25" s="897"/>
      <c r="G25" s="897"/>
      <c r="H25" s="898"/>
      <c r="I25" s="461"/>
      <c r="J25" s="462"/>
      <c r="K25" s="462"/>
      <c r="L25" s="462"/>
      <c r="M25" s="462"/>
      <c r="N25" s="462"/>
      <c r="O25" s="462"/>
      <c r="P25" s="462"/>
      <c r="Q25" s="383"/>
      <c r="R25" s="451">
        <v>572.4</v>
      </c>
      <c r="S25" s="452">
        <v>643.95000000000005</v>
      </c>
      <c r="T25" s="452">
        <v>772.74</v>
      </c>
      <c r="U25" s="452"/>
      <c r="V25" s="451">
        <f t="shared" si="4"/>
        <v>0</v>
      </c>
      <c r="W25" s="452">
        <f t="shared" si="4"/>
        <v>0</v>
      </c>
      <c r="X25" s="452">
        <f t="shared" si="4"/>
        <v>0</v>
      </c>
      <c r="Y25" s="314">
        <f t="shared" si="5"/>
        <v>0</v>
      </c>
      <c r="Z25" s="238"/>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row>
    <row r="26" spans="1:51" ht="15" customHeight="1" x14ac:dyDescent="0.25">
      <c r="A26" s="852" t="s">
        <v>667</v>
      </c>
      <c r="B26" s="853"/>
      <c r="C26" s="854"/>
      <c r="D26" s="69"/>
      <c r="E26" s="896" t="s">
        <v>790</v>
      </c>
      <c r="F26" s="897"/>
      <c r="G26" s="897"/>
      <c r="H26" s="898"/>
      <c r="I26" s="461"/>
      <c r="J26" s="462"/>
      <c r="K26" s="462"/>
      <c r="L26" s="462"/>
      <c r="M26" s="462"/>
      <c r="N26" s="462"/>
      <c r="O26" s="462"/>
      <c r="P26" s="462"/>
      <c r="Q26" s="383"/>
      <c r="R26" s="451">
        <v>930.6</v>
      </c>
      <c r="S26" s="452">
        <v>1046.93</v>
      </c>
      <c r="T26" s="452">
        <v>1256.316</v>
      </c>
      <c r="U26" s="452"/>
      <c r="V26" s="451">
        <f t="shared" si="4"/>
        <v>0</v>
      </c>
      <c r="W26" s="452">
        <f t="shared" si="4"/>
        <v>0</v>
      </c>
      <c r="X26" s="452">
        <f t="shared" si="4"/>
        <v>0</v>
      </c>
      <c r="Y26" s="314">
        <f t="shared" si="5"/>
        <v>0</v>
      </c>
      <c r="Z26" s="238"/>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row>
    <row r="27" spans="1:51" ht="15" customHeight="1" x14ac:dyDescent="0.25">
      <c r="A27" s="855"/>
      <c r="B27" s="856"/>
      <c r="C27" s="857"/>
      <c r="D27" s="69"/>
      <c r="E27" s="896" t="s">
        <v>791</v>
      </c>
      <c r="F27" s="897"/>
      <c r="G27" s="897"/>
      <c r="H27" s="898"/>
      <c r="I27" s="461"/>
      <c r="J27" s="462"/>
      <c r="K27" s="462"/>
      <c r="L27" s="462"/>
      <c r="M27" s="462"/>
      <c r="N27" s="462"/>
      <c r="O27" s="462"/>
      <c r="P27" s="462"/>
      <c r="Q27" s="383"/>
      <c r="R27" s="451">
        <v>1434.6</v>
      </c>
      <c r="S27" s="452">
        <v>1613.93</v>
      </c>
      <c r="T27" s="452">
        <v>1936.7159999999999</v>
      </c>
      <c r="U27" s="452"/>
      <c r="V27" s="451">
        <f t="shared" si="4"/>
        <v>0</v>
      </c>
      <c r="W27" s="452">
        <f t="shared" si="4"/>
        <v>0</v>
      </c>
      <c r="X27" s="452">
        <f t="shared" si="4"/>
        <v>0</v>
      </c>
      <c r="Y27" s="314">
        <f t="shared" si="5"/>
        <v>0</v>
      </c>
      <c r="Z27" s="238"/>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row>
    <row r="28" spans="1:51" ht="15" customHeight="1" x14ac:dyDescent="0.25">
      <c r="A28" s="852" t="s">
        <v>668</v>
      </c>
      <c r="B28" s="853"/>
      <c r="C28" s="854"/>
      <c r="D28" s="69"/>
      <c r="E28" s="896" t="s">
        <v>792</v>
      </c>
      <c r="F28" s="897"/>
      <c r="G28" s="897"/>
      <c r="H28" s="898"/>
      <c r="I28" s="461"/>
      <c r="J28" s="462"/>
      <c r="K28" s="462"/>
      <c r="L28" s="462"/>
      <c r="M28" s="462"/>
      <c r="N28" s="462"/>
      <c r="O28" s="462"/>
      <c r="P28" s="462"/>
      <c r="Q28" s="383"/>
      <c r="R28" s="451">
        <v>1089</v>
      </c>
      <c r="S28" s="452">
        <v>1225.1300000000001</v>
      </c>
      <c r="T28" s="452">
        <v>1470.1560000000002</v>
      </c>
      <c r="U28" s="452"/>
      <c r="V28" s="451">
        <f t="shared" si="4"/>
        <v>0</v>
      </c>
      <c r="W28" s="452">
        <f t="shared" si="4"/>
        <v>0</v>
      </c>
      <c r="X28" s="452">
        <f t="shared" si="4"/>
        <v>0</v>
      </c>
      <c r="Y28" s="314">
        <f t="shared" si="5"/>
        <v>0</v>
      </c>
      <c r="Z28" s="238"/>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row>
    <row r="29" spans="1:51" ht="15" customHeight="1" x14ac:dyDescent="0.25">
      <c r="A29" s="855"/>
      <c r="B29" s="856"/>
      <c r="C29" s="857"/>
      <c r="D29" s="69"/>
      <c r="E29" s="896" t="s">
        <v>793</v>
      </c>
      <c r="F29" s="897"/>
      <c r="G29" s="897"/>
      <c r="H29" s="898"/>
      <c r="I29" s="461"/>
      <c r="J29" s="462"/>
      <c r="K29" s="462"/>
      <c r="L29" s="462"/>
      <c r="M29" s="462"/>
      <c r="N29" s="462"/>
      <c r="O29" s="462"/>
      <c r="P29" s="462"/>
      <c r="Q29" s="383"/>
      <c r="R29" s="451">
        <v>1780.2</v>
      </c>
      <c r="S29" s="452">
        <v>2002.73</v>
      </c>
      <c r="T29" s="452">
        <v>2403.2759999999998</v>
      </c>
      <c r="U29" s="452"/>
      <c r="V29" s="451">
        <f t="shared" si="4"/>
        <v>0</v>
      </c>
      <c r="W29" s="452">
        <f t="shared" si="4"/>
        <v>0</v>
      </c>
      <c r="X29" s="452">
        <f t="shared" si="4"/>
        <v>0</v>
      </c>
      <c r="Y29" s="314">
        <f t="shared" si="5"/>
        <v>0</v>
      </c>
      <c r="Z29" s="238"/>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row>
    <row r="30" spans="1:51" ht="15" customHeight="1" x14ac:dyDescent="0.25">
      <c r="A30" s="852" t="s">
        <v>669</v>
      </c>
      <c r="B30" s="853"/>
      <c r="C30" s="854"/>
      <c r="D30" s="69"/>
      <c r="E30" s="899" t="s">
        <v>794</v>
      </c>
      <c r="F30" s="900"/>
      <c r="G30" s="900"/>
      <c r="H30" s="901"/>
      <c r="I30" s="461"/>
      <c r="J30" s="462"/>
      <c r="K30" s="462"/>
      <c r="L30" s="462"/>
      <c r="M30" s="462"/>
      <c r="N30" s="462"/>
      <c r="O30" s="462"/>
      <c r="P30" s="462"/>
      <c r="Q30" s="383"/>
      <c r="R30" s="451">
        <v>2755.8</v>
      </c>
      <c r="S30" s="452">
        <v>3100.28</v>
      </c>
      <c r="T30" s="452">
        <v>3720.3360000000002</v>
      </c>
      <c r="U30" s="452"/>
      <c r="V30" s="451">
        <f t="shared" si="4"/>
        <v>0</v>
      </c>
      <c r="W30" s="463">
        <f t="shared" si="4"/>
        <v>0</v>
      </c>
      <c r="X30" s="463">
        <f t="shared" si="4"/>
        <v>0</v>
      </c>
      <c r="Y30" s="314">
        <f t="shared" si="5"/>
        <v>0</v>
      </c>
      <c r="Z30" s="238"/>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row>
    <row r="31" spans="1:51" ht="15" customHeight="1" x14ac:dyDescent="0.25">
      <c r="A31" s="855"/>
      <c r="B31" s="856"/>
      <c r="C31" s="857"/>
      <c r="D31" s="69"/>
      <c r="E31" s="453" t="s">
        <v>831</v>
      </c>
      <c r="F31" s="454"/>
      <c r="G31" s="454"/>
      <c r="H31" s="454"/>
      <c r="I31" s="454"/>
      <c r="J31" s="454"/>
      <c r="K31" s="454"/>
      <c r="L31" s="454"/>
      <c r="M31" s="454"/>
      <c r="N31" s="454"/>
      <c r="O31" s="454"/>
      <c r="P31" s="454"/>
      <c r="Q31" s="266">
        <f>IF(SUM(Q32:Q39)&gt;0,9999,0)</f>
        <v>0</v>
      </c>
      <c r="R31" s="454"/>
      <c r="S31" s="454"/>
      <c r="T31" s="454"/>
      <c r="U31" s="454"/>
      <c r="V31" s="456"/>
      <c r="W31" s="456"/>
      <c r="X31" s="456"/>
      <c r="Y31" s="316"/>
      <c r="Z31" s="238"/>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row>
    <row r="32" spans="1:51" ht="15" customHeight="1" x14ac:dyDescent="0.25">
      <c r="A32" s="845" t="s">
        <v>862</v>
      </c>
      <c r="B32" s="846"/>
      <c r="C32" s="847"/>
      <c r="D32" s="69"/>
      <c r="E32" s="893" t="s">
        <v>787</v>
      </c>
      <c r="F32" s="894"/>
      <c r="G32" s="894"/>
      <c r="H32" s="895"/>
      <c r="I32" s="457"/>
      <c r="J32" s="458"/>
      <c r="K32" s="458"/>
      <c r="L32" s="458"/>
      <c r="M32" s="458"/>
      <c r="N32" s="458"/>
      <c r="O32" s="458"/>
      <c r="P32" s="464"/>
      <c r="Q32" s="383"/>
      <c r="R32" s="451">
        <v>345.6</v>
      </c>
      <c r="S32" s="452">
        <v>388.8</v>
      </c>
      <c r="T32" s="452">
        <v>466.56</v>
      </c>
      <c r="U32" s="452"/>
      <c r="V32" s="451">
        <f t="shared" ref="V32:X39" si="6">$Q32*R32</f>
        <v>0</v>
      </c>
      <c r="W32" s="452">
        <f t="shared" si="6"/>
        <v>0</v>
      </c>
      <c r="X32" s="452">
        <f t="shared" si="6"/>
        <v>0</v>
      </c>
      <c r="Y32" s="314">
        <f t="shared" ref="Y32:Y39" si="7">$Q32*U32</f>
        <v>0</v>
      </c>
      <c r="Z32" s="238"/>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row>
    <row r="33" spans="1:51" ht="15" customHeight="1" x14ac:dyDescent="0.25">
      <c r="A33" s="848"/>
      <c r="B33" s="849"/>
      <c r="C33" s="850"/>
      <c r="D33" s="69"/>
      <c r="E33" s="887" t="s">
        <v>788</v>
      </c>
      <c r="F33" s="888"/>
      <c r="G33" s="888"/>
      <c r="H33" s="889"/>
      <c r="I33" s="461"/>
      <c r="J33" s="462"/>
      <c r="K33" s="462"/>
      <c r="L33" s="462"/>
      <c r="M33" s="462"/>
      <c r="N33" s="462"/>
      <c r="O33" s="462"/>
      <c r="P33" s="465"/>
      <c r="Q33" s="383"/>
      <c r="R33" s="451">
        <v>515.70000000000005</v>
      </c>
      <c r="S33" s="452">
        <v>580.16</v>
      </c>
      <c r="T33" s="452">
        <v>696.19199999999989</v>
      </c>
      <c r="U33" s="452"/>
      <c r="V33" s="451">
        <f t="shared" si="6"/>
        <v>0</v>
      </c>
      <c r="W33" s="452">
        <f t="shared" si="6"/>
        <v>0</v>
      </c>
      <c r="X33" s="452">
        <f t="shared" si="6"/>
        <v>0</v>
      </c>
      <c r="Y33" s="314">
        <f t="shared" si="7"/>
        <v>0</v>
      </c>
      <c r="Z33" s="238"/>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row>
    <row r="34" spans="1:51" ht="15" customHeight="1" x14ac:dyDescent="0.25">
      <c r="A34" s="852" t="s">
        <v>12</v>
      </c>
      <c r="B34" s="853"/>
      <c r="C34" s="854"/>
      <c r="D34" s="69"/>
      <c r="E34" s="887" t="s">
        <v>789</v>
      </c>
      <c r="F34" s="888"/>
      <c r="G34" s="888"/>
      <c r="H34" s="889"/>
      <c r="I34" s="461"/>
      <c r="J34" s="462"/>
      <c r="K34" s="462"/>
      <c r="L34" s="462"/>
      <c r="M34" s="462"/>
      <c r="N34" s="462"/>
      <c r="O34" s="462"/>
      <c r="P34" s="465"/>
      <c r="Q34" s="383"/>
      <c r="R34" s="451">
        <v>686.7</v>
      </c>
      <c r="S34" s="452">
        <v>772.54</v>
      </c>
      <c r="T34" s="452">
        <v>927.04799999999989</v>
      </c>
      <c r="U34" s="452"/>
      <c r="V34" s="451">
        <f t="shared" si="6"/>
        <v>0</v>
      </c>
      <c r="W34" s="452">
        <f t="shared" si="6"/>
        <v>0</v>
      </c>
      <c r="X34" s="452">
        <f t="shared" si="6"/>
        <v>0</v>
      </c>
      <c r="Y34" s="314">
        <f t="shared" si="7"/>
        <v>0</v>
      </c>
      <c r="Z34" s="238"/>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row>
    <row r="35" spans="1:51" ht="15" customHeight="1" x14ac:dyDescent="0.25">
      <c r="A35" s="855"/>
      <c r="B35" s="856"/>
      <c r="C35" s="857"/>
      <c r="D35" s="69"/>
      <c r="E35" s="887" t="s">
        <v>790</v>
      </c>
      <c r="F35" s="888"/>
      <c r="G35" s="888"/>
      <c r="H35" s="889"/>
      <c r="I35" s="461"/>
      <c r="J35" s="462"/>
      <c r="K35" s="462"/>
      <c r="L35" s="462"/>
      <c r="M35" s="462"/>
      <c r="N35" s="462"/>
      <c r="O35" s="462"/>
      <c r="P35" s="465"/>
      <c r="Q35" s="383"/>
      <c r="R35" s="451">
        <v>1123.2</v>
      </c>
      <c r="S35" s="452">
        <v>1263.5999999999999</v>
      </c>
      <c r="T35" s="452">
        <v>1516.32</v>
      </c>
      <c r="U35" s="452"/>
      <c r="V35" s="451">
        <f t="shared" si="6"/>
        <v>0</v>
      </c>
      <c r="W35" s="452">
        <f t="shared" si="6"/>
        <v>0</v>
      </c>
      <c r="X35" s="452">
        <f t="shared" si="6"/>
        <v>0</v>
      </c>
      <c r="Y35" s="314">
        <f t="shared" si="7"/>
        <v>0</v>
      </c>
      <c r="Z35" s="238"/>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ht="15" customHeight="1" x14ac:dyDescent="0.25">
      <c r="A36" s="852" t="s">
        <v>15</v>
      </c>
      <c r="B36" s="853"/>
      <c r="C36" s="854"/>
      <c r="D36" s="69"/>
      <c r="E36" s="887" t="s">
        <v>791</v>
      </c>
      <c r="F36" s="888"/>
      <c r="G36" s="888"/>
      <c r="H36" s="889"/>
      <c r="I36" s="461"/>
      <c r="J36" s="462"/>
      <c r="K36" s="462"/>
      <c r="L36" s="462"/>
      <c r="M36" s="462"/>
      <c r="N36" s="462"/>
      <c r="O36" s="462"/>
      <c r="P36" s="465"/>
      <c r="Q36" s="383"/>
      <c r="R36" s="451">
        <v>1717.2</v>
      </c>
      <c r="S36" s="452">
        <v>1931.85</v>
      </c>
      <c r="T36" s="452">
        <v>2318.2199999999998</v>
      </c>
      <c r="U36" s="452"/>
      <c r="V36" s="451">
        <f t="shared" si="6"/>
        <v>0</v>
      </c>
      <c r="W36" s="452">
        <f t="shared" si="6"/>
        <v>0</v>
      </c>
      <c r="X36" s="452">
        <f t="shared" si="6"/>
        <v>0</v>
      </c>
      <c r="Y36" s="314">
        <f t="shared" si="7"/>
        <v>0</v>
      </c>
      <c r="Z36" s="238"/>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ht="15" customHeight="1" x14ac:dyDescent="0.25">
      <c r="A37" s="855"/>
      <c r="B37" s="856"/>
      <c r="C37" s="857"/>
      <c r="D37" s="69"/>
      <c r="E37" s="887" t="s">
        <v>792</v>
      </c>
      <c r="F37" s="888"/>
      <c r="G37" s="888"/>
      <c r="H37" s="889"/>
      <c r="I37" s="461"/>
      <c r="J37" s="462"/>
      <c r="K37" s="462"/>
      <c r="L37" s="462"/>
      <c r="M37" s="462"/>
      <c r="N37" s="462"/>
      <c r="O37" s="462"/>
      <c r="P37" s="465"/>
      <c r="Q37" s="383"/>
      <c r="R37" s="451">
        <v>1371.6</v>
      </c>
      <c r="S37" s="452">
        <v>1543.05</v>
      </c>
      <c r="T37" s="452">
        <v>1851.6599999999999</v>
      </c>
      <c r="U37" s="452"/>
      <c r="V37" s="451">
        <f t="shared" si="6"/>
        <v>0</v>
      </c>
      <c r="W37" s="452">
        <f t="shared" si="6"/>
        <v>0</v>
      </c>
      <c r="X37" s="452">
        <f t="shared" si="6"/>
        <v>0</v>
      </c>
      <c r="Y37" s="314">
        <f t="shared" si="7"/>
        <v>0</v>
      </c>
      <c r="Z37" s="238"/>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row>
    <row r="38" spans="1:51" ht="15" customHeight="1" x14ac:dyDescent="0.25">
      <c r="A38" s="852" t="s">
        <v>17</v>
      </c>
      <c r="B38" s="853"/>
      <c r="C38" s="854"/>
      <c r="D38" s="69"/>
      <c r="E38" s="887" t="s">
        <v>793</v>
      </c>
      <c r="F38" s="888"/>
      <c r="G38" s="888"/>
      <c r="H38" s="889"/>
      <c r="I38" s="461"/>
      <c r="J38" s="462"/>
      <c r="K38" s="462"/>
      <c r="L38" s="462"/>
      <c r="M38" s="462"/>
      <c r="N38" s="462"/>
      <c r="O38" s="462"/>
      <c r="P38" s="465"/>
      <c r="Q38" s="383"/>
      <c r="R38" s="451">
        <v>2188.8000000000002</v>
      </c>
      <c r="S38" s="452">
        <v>2462.4</v>
      </c>
      <c r="T38" s="452">
        <v>2954.88</v>
      </c>
      <c r="U38" s="452"/>
      <c r="V38" s="451">
        <f t="shared" si="6"/>
        <v>0</v>
      </c>
      <c r="W38" s="452">
        <f t="shared" si="6"/>
        <v>0</v>
      </c>
      <c r="X38" s="452">
        <f t="shared" si="6"/>
        <v>0</v>
      </c>
      <c r="Y38" s="314">
        <f t="shared" si="7"/>
        <v>0</v>
      </c>
      <c r="Z38" s="238"/>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row>
    <row r="39" spans="1:51" ht="15" customHeight="1" x14ac:dyDescent="0.25">
      <c r="A39" s="855"/>
      <c r="B39" s="856"/>
      <c r="C39" s="857"/>
      <c r="D39" s="69"/>
      <c r="E39" s="890" t="s">
        <v>794</v>
      </c>
      <c r="F39" s="891"/>
      <c r="G39" s="891"/>
      <c r="H39" s="892"/>
      <c r="I39" s="461"/>
      <c r="J39" s="462"/>
      <c r="K39" s="462"/>
      <c r="L39" s="462"/>
      <c r="M39" s="462"/>
      <c r="N39" s="462"/>
      <c r="O39" s="462"/>
      <c r="P39" s="465"/>
      <c r="Q39" s="383"/>
      <c r="R39" s="451">
        <v>3379.5</v>
      </c>
      <c r="S39" s="452">
        <v>3801.94</v>
      </c>
      <c r="T39" s="452">
        <v>4562.3279999999995</v>
      </c>
      <c r="U39" s="452"/>
      <c r="V39" s="451">
        <f t="shared" si="6"/>
        <v>0</v>
      </c>
      <c r="W39" s="452">
        <f t="shared" si="6"/>
        <v>0</v>
      </c>
      <c r="X39" s="452">
        <f t="shared" si="6"/>
        <v>0</v>
      </c>
      <c r="Y39" s="314">
        <f t="shared" si="7"/>
        <v>0</v>
      </c>
      <c r="Z39" s="238"/>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row>
    <row r="40" spans="1:51" ht="15" customHeight="1" x14ac:dyDescent="0.25">
      <c r="A40" s="77"/>
      <c r="B40" s="77"/>
      <c r="C40" s="77"/>
      <c r="D40" s="69"/>
      <c r="E40" s="453" t="s">
        <v>832</v>
      </c>
      <c r="F40" s="454"/>
      <c r="G40" s="454"/>
      <c r="H40" s="454"/>
      <c r="I40" s="454"/>
      <c r="J40" s="454"/>
      <c r="K40" s="454"/>
      <c r="L40" s="454"/>
      <c r="M40" s="454"/>
      <c r="N40" s="454"/>
      <c r="O40" s="454"/>
      <c r="P40" s="454"/>
      <c r="Q40" s="266">
        <f>IF(SUM(Q41:Q47)&gt;0,9999,0)</f>
        <v>0</v>
      </c>
      <c r="R40" s="454"/>
      <c r="S40" s="454"/>
      <c r="T40" s="454"/>
      <c r="U40" s="454"/>
      <c r="V40" s="456"/>
      <c r="W40" s="456"/>
      <c r="X40" s="456"/>
      <c r="Y40" s="316"/>
      <c r="Z40" s="238"/>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row>
    <row r="41" spans="1:51" ht="15" customHeight="1" x14ac:dyDescent="0.25">
      <c r="A41" s="78"/>
      <c r="B41" s="78"/>
      <c r="C41" s="78"/>
      <c r="D41" s="69"/>
      <c r="E41" s="893" t="s">
        <v>789</v>
      </c>
      <c r="F41" s="894"/>
      <c r="G41" s="894"/>
      <c r="H41" s="895"/>
      <c r="I41" s="457"/>
      <c r="J41" s="458"/>
      <c r="K41" s="458"/>
      <c r="L41" s="458"/>
      <c r="M41" s="458"/>
      <c r="N41" s="458"/>
      <c r="O41" s="458"/>
      <c r="P41" s="464"/>
      <c r="Q41" s="383"/>
      <c r="R41" s="451">
        <v>312</v>
      </c>
      <c r="S41" s="452">
        <v>351</v>
      </c>
      <c r="T41" s="452">
        <v>421.2</v>
      </c>
      <c r="U41" s="452"/>
      <c r="V41" s="451">
        <f t="shared" ref="V41:X47" si="8">$Q41*R41</f>
        <v>0</v>
      </c>
      <c r="W41" s="452">
        <f t="shared" si="8"/>
        <v>0</v>
      </c>
      <c r="X41" s="452">
        <f t="shared" si="8"/>
        <v>0</v>
      </c>
      <c r="Y41" s="314">
        <f t="shared" ref="Y41:Y47" si="9">$Q41*U41</f>
        <v>0</v>
      </c>
      <c r="Z41" s="238"/>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row>
    <row r="42" spans="1:51" ht="15" customHeight="1" x14ac:dyDescent="0.25">
      <c r="A42" s="858" t="s">
        <v>22</v>
      </c>
      <c r="B42" s="858"/>
      <c r="C42" s="858"/>
      <c r="D42" s="69"/>
      <c r="E42" s="887" t="s">
        <v>790</v>
      </c>
      <c r="F42" s="888"/>
      <c r="G42" s="888"/>
      <c r="H42" s="889"/>
      <c r="I42" s="461"/>
      <c r="J42" s="462"/>
      <c r="K42" s="462"/>
      <c r="L42" s="462"/>
      <c r="M42" s="462"/>
      <c r="N42" s="462"/>
      <c r="O42" s="462"/>
      <c r="P42" s="465"/>
      <c r="Q42" s="383"/>
      <c r="R42" s="451">
        <v>524.25</v>
      </c>
      <c r="S42" s="452">
        <v>589.78</v>
      </c>
      <c r="T42" s="452">
        <v>707.73599999999999</v>
      </c>
      <c r="U42" s="452"/>
      <c r="V42" s="451">
        <f t="shared" si="8"/>
        <v>0</v>
      </c>
      <c r="W42" s="452">
        <f t="shared" si="8"/>
        <v>0</v>
      </c>
      <c r="X42" s="452">
        <f t="shared" si="8"/>
        <v>0</v>
      </c>
      <c r="Y42" s="314">
        <f t="shared" si="9"/>
        <v>0</v>
      </c>
      <c r="Z42" s="238"/>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row>
    <row r="43" spans="1:51" ht="15" customHeight="1" x14ac:dyDescent="0.25">
      <c r="A43" s="115" t="s">
        <v>80</v>
      </c>
      <c r="B43" s="417"/>
      <c r="C43" s="417"/>
      <c r="D43" s="69"/>
      <c r="E43" s="887" t="s">
        <v>791</v>
      </c>
      <c r="F43" s="888"/>
      <c r="G43" s="888"/>
      <c r="H43" s="889"/>
      <c r="I43" s="461"/>
      <c r="J43" s="462"/>
      <c r="K43" s="462"/>
      <c r="L43" s="462"/>
      <c r="M43" s="462"/>
      <c r="N43" s="462"/>
      <c r="O43" s="462"/>
      <c r="P43" s="465"/>
      <c r="Q43" s="383"/>
      <c r="R43" s="451">
        <v>784.5</v>
      </c>
      <c r="S43" s="452">
        <v>882.56</v>
      </c>
      <c r="T43" s="452">
        <v>1059.0719999999999</v>
      </c>
      <c r="U43" s="452"/>
      <c r="V43" s="451">
        <f t="shared" si="8"/>
        <v>0</v>
      </c>
      <c r="W43" s="452">
        <f t="shared" si="8"/>
        <v>0</v>
      </c>
      <c r="X43" s="452">
        <f t="shared" si="8"/>
        <v>0</v>
      </c>
      <c r="Y43" s="314">
        <f t="shared" si="9"/>
        <v>0</v>
      </c>
      <c r="Z43" s="238"/>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row>
    <row r="44" spans="1:51" ht="15" customHeight="1" x14ac:dyDescent="0.25">
      <c r="A44" s="73" t="s">
        <v>24</v>
      </c>
      <c r="B44" s="417"/>
      <c r="C44" s="417"/>
      <c r="D44" s="69"/>
      <c r="E44" s="887" t="s">
        <v>792</v>
      </c>
      <c r="F44" s="888"/>
      <c r="G44" s="888"/>
      <c r="H44" s="889"/>
      <c r="I44" s="461"/>
      <c r="J44" s="462"/>
      <c r="K44" s="462"/>
      <c r="L44" s="462"/>
      <c r="M44" s="462"/>
      <c r="N44" s="462"/>
      <c r="O44" s="462"/>
      <c r="P44" s="465"/>
      <c r="Q44" s="383"/>
      <c r="R44" s="451">
        <v>618.75</v>
      </c>
      <c r="S44" s="452">
        <v>696.09</v>
      </c>
      <c r="T44" s="452">
        <v>835.30799999999999</v>
      </c>
      <c r="U44" s="452"/>
      <c r="V44" s="451">
        <f t="shared" si="8"/>
        <v>0</v>
      </c>
      <c r="W44" s="452">
        <f t="shared" si="8"/>
        <v>0</v>
      </c>
      <c r="X44" s="452">
        <f t="shared" si="8"/>
        <v>0</v>
      </c>
      <c r="Y44" s="314">
        <f t="shared" si="9"/>
        <v>0</v>
      </c>
      <c r="Z44" s="238"/>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row>
    <row r="45" spans="1:51" ht="15" customHeight="1" x14ac:dyDescent="0.25">
      <c r="A45" s="73" t="s">
        <v>25</v>
      </c>
      <c r="B45" s="417"/>
      <c r="C45" s="417"/>
      <c r="D45" s="69"/>
      <c r="E45" s="887" t="s">
        <v>793</v>
      </c>
      <c r="F45" s="888"/>
      <c r="G45" s="888"/>
      <c r="H45" s="889"/>
      <c r="I45" s="461"/>
      <c r="J45" s="462"/>
      <c r="K45" s="462"/>
      <c r="L45" s="462"/>
      <c r="M45" s="462"/>
      <c r="N45" s="462"/>
      <c r="O45" s="462"/>
      <c r="P45" s="465"/>
      <c r="Q45" s="383"/>
      <c r="R45" s="451">
        <v>1002</v>
      </c>
      <c r="S45" s="452">
        <v>1127.25</v>
      </c>
      <c r="T45" s="452">
        <v>1352.7</v>
      </c>
      <c r="U45" s="452"/>
      <c r="V45" s="451">
        <f t="shared" si="8"/>
        <v>0</v>
      </c>
      <c r="W45" s="452">
        <f t="shared" si="8"/>
        <v>0</v>
      </c>
      <c r="X45" s="452">
        <f t="shared" si="8"/>
        <v>0</v>
      </c>
      <c r="Y45" s="314">
        <f t="shared" si="9"/>
        <v>0</v>
      </c>
      <c r="Z45" s="238"/>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row>
    <row r="46" spans="1:51" ht="15" customHeight="1" x14ac:dyDescent="0.25">
      <c r="A46" s="73" t="s">
        <v>26</v>
      </c>
      <c r="B46" s="417"/>
      <c r="C46" s="417"/>
      <c r="D46" s="69"/>
      <c r="E46" s="887" t="s">
        <v>794</v>
      </c>
      <c r="F46" s="888"/>
      <c r="G46" s="888"/>
      <c r="H46" s="889"/>
      <c r="I46" s="461"/>
      <c r="J46" s="462"/>
      <c r="K46" s="462"/>
      <c r="L46" s="462"/>
      <c r="M46" s="462"/>
      <c r="N46" s="462"/>
      <c r="O46" s="462"/>
      <c r="P46" s="465"/>
      <c r="Q46" s="383"/>
      <c r="R46" s="451">
        <v>1503</v>
      </c>
      <c r="S46" s="452">
        <v>1690.88</v>
      </c>
      <c r="T46" s="452">
        <v>2029.056</v>
      </c>
      <c r="U46" s="452"/>
      <c r="V46" s="451">
        <f t="shared" si="8"/>
        <v>0</v>
      </c>
      <c r="W46" s="452">
        <f t="shared" si="8"/>
        <v>0</v>
      </c>
      <c r="X46" s="452">
        <f t="shared" si="8"/>
        <v>0</v>
      </c>
      <c r="Y46" s="314">
        <f t="shared" si="9"/>
        <v>0</v>
      </c>
      <c r="Z46" s="238"/>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row>
    <row r="47" spans="1:51" ht="15" customHeight="1" x14ac:dyDescent="0.25">
      <c r="A47" s="73" t="s">
        <v>27</v>
      </c>
      <c r="B47" s="417"/>
      <c r="C47" s="417"/>
      <c r="D47" s="69"/>
      <c r="E47" s="890" t="s">
        <v>833</v>
      </c>
      <c r="F47" s="891"/>
      <c r="G47" s="891"/>
      <c r="H47" s="892"/>
      <c r="I47" s="461"/>
      <c r="J47" s="462"/>
      <c r="K47" s="462"/>
      <c r="L47" s="462"/>
      <c r="M47" s="462"/>
      <c r="N47" s="462"/>
      <c r="O47" s="462"/>
      <c r="P47" s="465"/>
      <c r="Q47" s="383"/>
      <c r="R47" s="451">
        <v>2538</v>
      </c>
      <c r="S47" s="452">
        <v>2855.25</v>
      </c>
      <c r="T47" s="452">
        <v>3426.2999999999997</v>
      </c>
      <c r="U47" s="452"/>
      <c r="V47" s="451">
        <f t="shared" si="8"/>
        <v>0</v>
      </c>
      <c r="W47" s="452">
        <f t="shared" si="8"/>
        <v>0</v>
      </c>
      <c r="X47" s="452">
        <f t="shared" si="8"/>
        <v>0</v>
      </c>
      <c r="Y47" s="314">
        <f t="shared" si="9"/>
        <v>0</v>
      </c>
      <c r="Z47" s="238"/>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row>
    <row r="48" spans="1:51" ht="15" customHeight="1" x14ac:dyDescent="0.25">
      <c r="A48" s="73" t="s">
        <v>28</v>
      </c>
      <c r="B48" s="417"/>
      <c r="C48" s="417"/>
      <c r="D48" s="69"/>
      <c r="E48" s="453" t="s">
        <v>834</v>
      </c>
      <c r="F48" s="454"/>
      <c r="G48" s="454"/>
      <c r="H48" s="454"/>
      <c r="I48" s="454"/>
      <c r="J48" s="454"/>
      <c r="K48" s="454"/>
      <c r="L48" s="454"/>
      <c r="M48" s="454"/>
      <c r="N48" s="454"/>
      <c r="O48" s="454"/>
      <c r="P48" s="454"/>
      <c r="Q48" s="266">
        <f>IF(SUM(Q49:Q55)&gt;0,9999,0)</f>
        <v>0</v>
      </c>
      <c r="R48" s="454"/>
      <c r="S48" s="454"/>
      <c r="T48" s="454"/>
      <c r="U48" s="454"/>
      <c r="V48" s="456"/>
      <c r="W48" s="456"/>
      <c r="X48" s="456"/>
      <c r="Y48" s="316"/>
      <c r="Z48" s="238"/>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row>
    <row r="49" spans="1:51" ht="15" customHeight="1" x14ac:dyDescent="0.25">
      <c r="A49" s="79"/>
      <c r="B49" s="417"/>
      <c r="C49" s="417"/>
      <c r="D49" s="69"/>
      <c r="E49" s="893" t="s">
        <v>789</v>
      </c>
      <c r="F49" s="894"/>
      <c r="G49" s="894"/>
      <c r="H49" s="895"/>
      <c r="I49" s="457"/>
      <c r="J49" s="458"/>
      <c r="K49" s="458"/>
      <c r="L49" s="458"/>
      <c r="M49" s="458"/>
      <c r="N49" s="458"/>
      <c r="O49" s="458"/>
      <c r="P49" s="464"/>
      <c r="Q49" s="383"/>
      <c r="R49" s="451">
        <v>349.5</v>
      </c>
      <c r="S49" s="452">
        <v>393.19</v>
      </c>
      <c r="T49" s="452">
        <v>471.82799999999997</v>
      </c>
      <c r="U49" s="452"/>
      <c r="V49" s="451">
        <f t="shared" ref="V49:X55" si="10">$Q49*R49</f>
        <v>0</v>
      </c>
      <c r="W49" s="452">
        <f t="shared" si="10"/>
        <v>0</v>
      </c>
      <c r="X49" s="452">
        <f t="shared" si="10"/>
        <v>0</v>
      </c>
      <c r="Y49" s="314">
        <f t="shared" ref="Y49:Y55" si="11">$Q49*U49</f>
        <v>0</v>
      </c>
      <c r="Z49" s="238"/>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row>
    <row r="50" spans="1:51" ht="15" customHeight="1" x14ac:dyDescent="0.25">
      <c r="A50" s="859" t="s">
        <v>810</v>
      </c>
      <c r="B50" s="859"/>
      <c r="C50" s="859"/>
      <c r="D50" s="69"/>
      <c r="E50" s="887" t="s">
        <v>790</v>
      </c>
      <c r="F50" s="888"/>
      <c r="G50" s="888"/>
      <c r="H50" s="889"/>
      <c r="I50" s="461"/>
      <c r="J50" s="462"/>
      <c r="K50" s="462"/>
      <c r="L50" s="462"/>
      <c r="M50" s="462"/>
      <c r="N50" s="462"/>
      <c r="O50" s="462"/>
      <c r="P50" s="465"/>
      <c r="Q50" s="383"/>
      <c r="R50" s="451">
        <v>590.25</v>
      </c>
      <c r="S50" s="452">
        <v>664.03</v>
      </c>
      <c r="T50" s="452">
        <v>796.8359999999999</v>
      </c>
      <c r="U50" s="452"/>
      <c r="V50" s="451">
        <f t="shared" si="10"/>
        <v>0</v>
      </c>
      <c r="W50" s="452">
        <f t="shared" si="10"/>
        <v>0</v>
      </c>
      <c r="X50" s="452">
        <f t="shared" si="10"/>
        <v>0</v>
      </c>
      <c r="Y50" s="314">
        <f t="shared" si="11"/>
        <v>0</v>
      </c>
      <c r="Z50" s="238"/>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row>
    <row r="51" spans="1:51" ht="15" customHeight="1" x14ac:dyDescent="0.25">
      <c r="A51" s="859"/>
      <c r="B51" s="859"/>
      <c r="C51" s="859"/>
      <c r="D51" s="69"/>
      <c r="E51" s="887" t="s">
        <v>791</v>
      </c>
      <c r="F51" s="888"/>
      <c r="G51" s="888"/>
      <c r="H51" s="889"/>
      <c r="I51" s="461"/>
      <c r="J51" s="462"/>
      <c r="K51" s="462"/>
      <c r="L51" s="462"/>
      <c r="M51" s="462"/>
      <c r="N51" s="462"/>
      <c r="O51" s="462"/>
      <c r="P51" s="465"/>
      <c r="Q51" s="383"/>
      <c r="R51" s="451">
        <v>879</v>
      </c>
      <c r="S51" s="452">
        <v>988.88</v>
      </c>
      <c r="T51" s="452">
        <v>1186.6559999999999</v>
      </c>
      <c r="U51" s="452"/>
      <c r="V51" s="451">
        <f t="shared" si="10"/>
        <v>0</v>
      </c>
      <c r="W51" s="452">
        <f t="shared" si="10"/>
        <v>0</v>
      </c>
      <c r="X51" s="452">
        <f t="shared" si="10"/>
        <v>0</v>
      </c>
      <c r="Y51" s="314">
        <f t="shared" si="11"/>
        <v>0</v>
      </c>
      <c r="Z51" s="238"/>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row>
    <row r="52" spans="1:51" ht="15" customHeight="1" x14ac:dyDescent="0.25">
      <c r="A52" s="851" t="s">
        <v>29</v>
      </c>
      <c r="B52" s="851"/>
      <c r="C52" s="851"/>
      <c r="D52" s="69"/>
      <c r="E52" s="887" t="s">
        <v>792</v>
      </c>
      <c r="F52" s="888"/>
      <c r="G52" s="888"/>
      <c r="H52" s="889"/>
      <c r="I52" s="461"/>
      <c r="J52" s="462"/>
      <c r="K52" s="462"/>
      <c r="L52" s="462"/>
      <c r="M52" s="462"/>
      <c r="N52" s="462"/>
      <c r="O52" s="462"/>
      <c r="P52" s="465"/>
      <c r="Q52" s="383"/>
      <c r="R52" s="451">
        <v>727.5</v>
      </c>
      <c r="S52" s="452">
        <v>818.44</v>
      </c>
      <c r="T52" s="452">
        <v>982.12800000000004</v>
      </c>
      <c r="U52" s="452"/>
      <c r="V52" s="451">
        <f t="shared" si="10"/>
        <v>0</v>
      </c>
      <c r="W52" s="452">
        <f t="shared" si="10"/>
        <v>0</v>
      </c>
      <c r="X52" s="480">
        <f t="shared" si="10"/>
        <v>0</v>
      </c>
      <c r="Y52" s="314">
        <f t="shared" si="11"/>
        <v>0</v>
      </c>
      <c r="Z52" s="238"/>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row>
    <row r="53" spans="1:51" ht="15" customHeight="1" x14ac:dyDescent="0.25">
      <c r="A53" s="851"/>
      <c r="B53" s="851"/>
      <c r="C53" s="851"/>
      <c r="D53" s="69"/>
      <c r="E53" s="887" t="s">
        <v>793</v>
      </c>
      <c r="F53" s="888"/>
      <c r="G53" s="888"/>
      <c r="H53" s="889"/>
      <c r="I53" s="461"/>
      <c r="J53" s="462"/>
      <c r="K53" s="462"/>
      <c r="L53" s="462"/>
      <c r="M53" s="462"/>
      <c r="N53" s="462"/>
      <c r="O53" s="462"/>
      <c r="P53" s="465"/>
      <c r="Q53" s="383"/>
      <c r="R53" s="451">
        <v>1171.5</v>
      </c>
      <c r="S53" s="452">
        <v>1317.94</v>
      </c>
      <c r="T53" s="452">
        <v>1581.528</v>
      </c>
      <c r="U53" s="452"/>
      <c r="V53" s="451">
        <f t="shared" si="10"/>
        <v>0</v>
      </c>
      <c r="W53" s="452">
        <f t="shared" si="10"/>
        <v>0</v>
      </c>
      <c r="X53" s="480">
        <f t="shared" si="10"/>
        <v>0</v>
      </c>
      <c r="Y53" s="314">
        <f t="shared" si="11"/>
        <v>0</v>
      </c>
      <c r="Z53" s="238"/>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row>
    <row r="54" spans="1:51" ht="15" customHeight="1" x14ac:dyDescent="0.25">
      <c r="A54" s="78"/>
      <c r="B54" s="78"/>
      <c r="C54" s="78"/>
      <c r="D54" s="69"/>
      <c r="E54" s="887" t="s">
        <v>794</v>
      </c>
      <c r="F54" s="888"/>
      <c r="G54" s="888"/>
      <c r="H54" s="889"/>
      <c r="I54" s="461"/>
      <c r="J54" s="462"/>
      <c r="K54" s="462"/>
      <c r="L54" s="462"/>
      <c r="M54" s="462"/>
      <c r="N54" s="462"/>
      <c r="O54" s="462"/>
      <c r="P54" s="465"/>
      <c r="Q54" s="383"/>
      <c r="R54" s="451">
        <v>1762.5</v>
      </c>
      <c r="S54" s="452">
        <v>1982.81</v>
      </c>
      <c r="T54" s="452">
        <v>2379.3719999999998</v>
      </c>
      <c r="U54" s="452"/>
      <c r="V54" s="451">
        <f t="shared" si="10"/>
        <v>0</v>
      </c>
      <c r="W54" s="452">
        <f t="shared" si="10"/>
        <v>0</v>
      </c>
      <c r="X54" s="480">
        <f t="shared" si="10"/>
        <v>0</v>
      </c>
      <c r="Y54" s="314">
        <f t="shared" si="11"/>
        <v>0</v>
      </c>
      <c r="Z54" s="238"/>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row>
    <row r="55" spans="1:51" ht="15" customHeight="1" x14ac:dyDescent="0.25">
      <c r="A55" s="78"/>
      <c r="B55" s="78"/>
      <c r="C55" s="78"/>
      <c r="D55" s="69"/>
      <c r="E55" s="883" t="s">
        <v>833</v>
      </c>
      <c r="F55" s="884"/>
      <c r="G55" s="884"/>
      <c r="H55" s="885"/>
      <c r="I55" s="466"/>
      <c r="J55" s="467"/>
      <c r="K55" s="467"/>
      <c r="L55" s="467"/>
      <c r="M55" s="467"/>
      <c r="N55" s="467"/>
      <c r="O55" s="467"/>
      <c r="P55" s="468"/>
      <c r="Q55" s="384"/>
      <c r="R55" s="469">
        <v>2981.25</v>
      </c>
      <c r="S55" s="470">
        <v>3353.91</v>
      </c>
      <c r="T55" s="470">
        <v>4024.6919999999996</v>
      </c>
      <c r="U55" s="470"/>
      <c r="V55" s="469">
        <f t="shared" si="10"/>
        <v>0</v>
      </c>
      <c r="W55" s="470">
        <f t="shared" si="10"/>
        <v>0</v>
      </c>
      <c r="X55" s="481">
        <f t="shared" si="10"/>
        <v>0</v>
      </c>
      <c r="Y55" s="441">
        <f t="shared" si="11"/>
        <v>0</v>
      </c>
      <c r="Z55" s="413"/>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row>
    <row r="56" spans="1:51" ht="15" customHeight="1" x14ac:dyDescent="0.25">
      <c r="A56" s="78"/>
      <c r="B56" s="78"/>
      <c r="C56" s="78"/>
      <c r="D56" s="69"/>
      <c r="E56" s="886"/>
      <c r="F56" s="886"/>
      <c r="G56" s="886"/>
      <c r="H56" s="886"/>
      <c r="I56" s="886"/>
      <c r="J56" s="886"/>
      <c r="K56" s="886"/>
      <c r="L56" s="886"/>
      <c r="M56" s="886"/>
      <c r="N56" s="886"/>
      <c r="O56" s="886"/>
      <c r="P56" s="886"/>
      <c r="Q56" s="886"/>
      <c r="R56" s="886"/>
      <c r="S56" s="886"/>
      <c r="T56" s="886"/>
      <c r="U56" s="886"/>
      <c r="V56" s="886"/>
      <c r="W56" s="886"/>
      <c r="X56" s="413"/>
      <c r="Y56" s="442" t="e">
        <f>#REF!*#REF!</f>
        <v>#REF!</v>
      </c>
      <c r="Z56" s="413"/>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row>
    <row r="57" spans="1:51" ht="15" customHeight="1" x14ac:dyDescent="0.25">
      <c r="A57" s="78"/>
      <c r="B57" s="78"/>
      <c r="C57" s="78"/>
      <c r="D57" s="69"/>
      <c r="E57" s="886"/>
      <c r="F57" s="886"/>
      <c r="G57" s="886"/>
      <c r="H57" s="886"/>
      <c r="I57" s="886"/>
      <c r="J57" s="886"/>
      <c r="K57" s="886"/>
      <c r="L57" s="886"/>
      <c r="M57" s="886"/>
      <c r="N57" s="886"/>
      <c r="O57" s="886"/>
      <c r="P57" s="886"/>
      <c r="Q57" s="886"/>
      <c r="R57" s="886"/>
      <c r="S57" s="886"/>
      <c r="T57" s="886"/>
      <c r="U57" s="886"/>
      <c r="V57" s="886"/>
      <c r="W57" s="886"/>
      <c r="X57" s="413"/>
      <c r="Y57" s="442" t="e">
        <f>#REF!*#REF!</f>
        <v>#REF!</v>
      </c>
      <c r="Z57" s="413"/>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row>
    <row r="58" spans="1:51" ht="15" customHeight="1" x14ac:dyDescent="0.25">
      <c r="D58" s="69"/>
      <c r="E58" s="886"/>
      <c r="F58" s="886"/>
      <c r="G58" s="886"/>
      <c r="H58" s="886"/>
      <c r="I58" s="886"/>
      <c r="J58" s="886"/>
      <c r="K58" s="886"/>
      <c r="L58" s="886"/>
      <c r="M58" s="886"/>
      <c r="N58" s="886"/>
      <c r="O58" s="886"/>
      <c r="P58" s="886"/>
      <c r="Q58" s="886"/>
      <c r="R58" s="886"/>
      <c r="S58" s="886"/>
      <c r="T58" s="886"/>
      <c r="U58" s="886"/>
      <c r="V58" s="886"/>
      <c r="W58" s="886"/>
      <c r="X58" s="413"/>
      <c r="Y58" s="442" t="e">
        <f>#REF!*#REF!</f>
        <v>#REF!</v>
      </c>
      <c r="Z58" s="413"/>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row>
    <row r="59" spans="1:51" ht="15" customHeight="1" x14ac:dyDescent="0.25">
      <c r="D59" s="69"/>
      <c r="E59" s="69"/>
      <c r="F59" s="69"/>
      <c r="G59" s="69"/>
      <c r="H59" s="69"/>
      <c r="I59" s="69"/>
      <c r="J59" s="69"/>
      <c r="K59" s="69"/>
      <c r="L59" s="69"/>
      <c r="M59" s="69"/>
      <c r="N59" s="69"/>
      <c r="O59" s="69"/>
      <c r="P59" s="69"/>
      <c r="Q59" s="435"/>
      <c r="R59" s="69"/>
      <c r="S59" s="69"/>
      <c r="T59" s="69"/>
      <c r="U59" s="69"/>
      <c r="V59" s="69"/>
      <c r="W59" s="69"/>
      <c r="X59" s="413"/>
      <c r="Y59" s="442" t="e">
        <f>#REF!*#REF!</f>
        <v>#REF!</v>
      </c>
      <c r="Z59" s="413"/>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25">
      <c r="D60" s="69"/>
      <c r="E60" s="69"/>
      <c r="F60" s="69"/>
      <c r="G60" s="69"/>
      <c r="H60" s="69"/>
      <c r="I60" s="69"/>
      <c r="J60" s="69"/>
      <c r="K60" s="69"/>
      <c r="L60" s="69"/>
      <c r="M60" s="69"/>
      <c r="N60" s="69"/>
      <c r="O60" s="69"/>
      <c r="P60" s="69"/>
      <c r="Q60" s="435"/>
      <c r="R60" s="69"/>
      <c r="S60" s="69"/>
      <c r="T60" s="69"/>
      <c r="U60" s="69"/>
      <c r="V60" s="69"/>
      <c r="W60" s="69"/>
      <c r="X60" s="413"/>
      <c r="Y60" s="442" t="e">
        <f>#REF!*#REF!</f>
        <v>#REF!</v>
      </c>
      <c r="Z60" s="413"/>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25">
      <c r="D61" s="69"/>
      <c r="E61" s="69"/>
      <c r="F61" s="69"/>
      <c r="G61" s="69"/>
      <c r="H61" s="69"/>
      <c r="I61" s="69"/>
      <c r="J61" s="69"/>
      <c r="K61" s="69"/>
      <c r="L61" s="69"/>
      <c r="M61" s="69"/>
      <c r="N61" s="69"/>
      <c r="O61" s="69"/>
      <c r="P61" s="69"/>
      <c r="Q61" s="435"/>
      <c r="R61" s="69"/>
      <c r="S61" s="69"/>
      <c r="T61" s="69"/>
      <c r="U61" s="69"/>
      <c r="V61" s="69"/>
      <c r="W61" s="69"/>
      <c r="X61" s="413"/>
      <c r="Y61" s="442" t="e">
        <f>#REF!*#REF!</f>
        <v>#REF!</v>
      </c>
      <c r="Z61" s="413"/>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25">
      <c r="D62" s="69"/>
      <c r="E62" s="69"/>
      <c r="F62" s="69"/>
      <c r="G62" s="69"/>
      <c r="H62" s="69"/>
      <c r="I62" s="69"/>
      <c r="J62" s="69"/>
      <c r="K62" s="69"/>
      <c r="L62" s="69"/>
      <c r="M62" s="69"/>
      <c r="N62" s="69"/>
      <c r="O62" s="69"/>
      <c r="P62" s="69"/>
      <c r="Q62" s="435"/>
      <c r="R62" s="69"/>
      <c r="S62" s="69"/>
      <c r="T62" s="69"/>
      <c r="U62" s="69"/>
      <c r="V62" s="69"/>
      <c r="W62" s="69"/>
      <c r="X62" s="413"/>
      <c r="Y62" s="442" t="e">
        <f>#REF!*#REF!</f>
        <v>#REF!</v>
      </c>
      <c r="Z62" s="413"/>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25">
      <c r="D63" s="69"/>
      <c r="E63" s="69"/>
      <c r="F63" s="69"/>
      <c r="G63" s="69"/>
      <c r="H63" s="69"/>
      <c r="I63" s="69"/>
      <c r="J63" s="69"/>
      <c r="K63" s="69"/>
      <c r="L63" s="69"/>
      <c r="M63" s="69"/>
      <c r="N63" s="69"/>
      <c r="O63" s="69"/>
      <c r="P63" s="69"/>
      <c r="Q63" s="435"/>
      <c r="R63" s="69"/>
      <c r="S63" s="69"/>
      <c r="T63" s="69"/>
      <c r="U63" s="69"/>
      <c r="V63" s="69"/>
      <c r="W63" s="69"/>
      <c r="X63" s="413"/>
      <c r="Y63" s="442" t="e">
        <f>#REF!*#REF!</f>
        <v>#REF!</v>
      </c>
      <c r="Z63" s="413"/>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25">
      <c r="D64" s="69"/>
      <c r="E64" s="69"/>
      <c r="F64" s="69"/>
      <c r="G64" s="69"/>
      <c r="H64" s="69"/>
      <c r="I64" s="69"/>
      <c r="J64" s="69"/>
      <c r="K64" s="69"/>
      <c r="L64" s="69"/>
      <c r="M64" s="69"/>
      <c r="N64" s="69"/>
      <c r="O64" s="69"/>
      <c r="P64" s="69"/>
      <c r="Q64" s="435"/>
      <c r="R64" s="69"/>
      <c r="S64" s="69"/>
      <c r="T64" s="69"/>
      <c r="U64" s="69"/>
      <c r="V64" s="69"/>
      <c r="W64" s="69"/>
      <c r="X64" s="413"/>
      <c r="Y64" s="442" t="e">
        <f>#REF!*#REF!</f>
        <v>#REF!</v>
      </c>
      <c r="Z64" s="413"/>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25">
      <c r="D65" s="69"/>
      <c r="E65" s="69"/>
      <c r="F65" s="69"/>
      <c r="G65" s="69"/>
      <c r="H65" s="69"/>
      <c r="I65" s="69"/>
      <c r="J65" s="69"/>
      <c r="K65" s="69"/>
      <c r="L65" s="69"/>
      <c r="M65" s="69"/>
      <c r="N65" s="69"/>
      <c r="O65" s="69"/>
      <c r="P65" s="69"/>
      <c r="Q65" s="435"/>
      <c r="R65" s="69"/>
      <c r="S65" s="69"/>
      <c r="T65" s="69"/>
      <c r="U65" s="69"/>
      <c r="V65" s="69"/>
      <c r="W65" s="69"/>
      <c r="X65" s="413"/>
      <c r="Y65" s="442" t="e">
        <f>#REF!*#REF!</f>
        <v>#REF!</v>
      </c>
      <c r="Z65" s="413"/>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25">
      <c r="D66" s="69"/>
      <c r="E66" s="69"/>
      <c r="F66" s="69"/>
      <c r="G66" s="69"/>
      <c r="H66" s="69"/>
      <c r="I66" s="69"/>
      <c r="J66" s="69"/>
      <c r="K66" s="69"/>
      <c r="L66" s="69"/>
      <c r="M66" s="69"/>
      <c r="N66" s="69"/>
      <c r="O66" s="69"/>
      <c r="P66" s="69"/>
      <c r="Q66" s="435"/>
      <c r="R66" s="69"/>
      <c r="S66" s="69"/>
      <c r="T66" s="69"/>
      <c r="U66" s="69"/>
      <c r="V66" s="69"/>
      <c r="W66" s="69"/>
      <c r="X66" s="413"/>
      <c r="Y66" s="315"/>
      <c r="Z66" s="413"/>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25">
      <c r="D67" s="69"/>
      <c r="E67" s="69"/>
      <c r="F67" s="69"/>
      <c r="G67" s="69"/>
      <c r="H67" s="69"/>
      <c r="I67" s="69"/>
      <c r="J67" s="69"/>
      <c r="K67" s="69"/>
      <c r="L67" s="69"/>
      <c r="M67" s="69"/>
      <c r="N67" s="69"/>
      <c r="O67" s="69"/>
      <c r="P67" s="69"/>
      <c r="Q67" s="435"/>
      <c r="R67" s="69"/>
      <c r="S67" s="69"/>
      <c r="T67" s="69"/>
      <c r="U67" s="69"/>
      <c r="V67" s="69"/>
      <c r="W67" s="69"/>
      <c r="X67" s="413"/>
      <c r="Y67" s="442" t="e">
        <f>#REF!*#REF!</f>
        <v>#REF!</v>
      </c>
      <c r="Z67" s="413"/>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25">
      <c r="D68" s="69"/>
      <c r="E68" s="69"/>
      <c r="F68" s="69"/>
      <c r="G68" s="69"/>
      <c r="H68" s="69"/>
      <c r="I68" s="69"/>
      <c r="J68" s="69"/>
      <c r="K68" s="69"/>
      <c r="L68" s="69"/>
      <c r="M68" s="69"/>
      <c r="N68" s="69"/>
      <c r="O68" s="69"/>
      <c r="P68" s="69"/>
      <c r="Q68" s="435"/>
      <c r="R68" s="69"/>
      <c r="S68" s="69"/>
      <c r="T68" s="69"/>
      <c r="U68" s="69"/>
      <c r="V68" s="69"/>
      <c r="W68" s="69"/>
      <c r="X68" s="413"/>
      <c r="Y68" s="442" t="e">
        <f>#REF!*#REF!</f>
        <v>#REF!</v>
      </c>
      <c r="Z68" s="413"/>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25">
      <c r="D69" s="69"/>
      <c r="E69" s="69"/>
      <c r="F69" s="69"/>
      <c r="G69" s="69"/>
      <c r="H69" s="69"/>
      <c r="I69" s="69"/>
      <c r="J69" s="69"/>
      <c r="K69" s="69"/>
      <c r="L69" s="69"/>
      <c r="M69" s="69"/>
      <c r="N69" s="69"/>
      <c r="O69" s="69"/>
      <c r="P69" s="69"/>
      <c r="Q69" s="435"/>
      <c r="R69" s="69"/>
      <c r="S69" s="69"/>
      <c r="T69" s="69"/>
      <c r="U69" s="69"/>
      <c r="V69" s="69"/>
      <c r="W69" s="69"/>
      <c r="X69" s="413"/>
      <c r="Y69" s="442" t="e">
        <f>#REF!*#REF!</f>
        <v>#REF!</v>
      </c>
      <c r="Z69" s="413"/>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25">
      <c r="D70" s="69"/>
      <c r="E70" s="69"/>
      <c r="F70" s="69"/>
      <c r="G70" s="69"/>
      <c r="H70" s="69"/>
      <c r="I70" s="69"/>
      <c r="J70" s="69"/>
      <c r="K70" s="69"/>
      <c r="L70" s="69"/>
      <c r="M70" s="69"/>
      <c r="N70" s="69"/>
      <c r="O70" s="69"/>
      <c r="P70" s="69"/>
      <c r="Q70" s="435"/>
      <c r="R70" s="69"/>
      <c r="S70" s="69"/>
      <c r="T70" s="69"/>
      <c r="U70" s="69"/>
      <c r="V70" s="69"/>
      <c r="W70" s="69"/>
      <c r="X70" s="413"/>
      <c r="Y70" s="442" t="e">
        <f>#REF!*#REF!</f>
        <v>#REF!</v>
      </c>
      <c r="Z70" s="413"/>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25">
      <c r="D71" s="69"/>
      <c r="E71" s="69"/>
      <c r="F71" s="69"/>
      <c r="G71" s="69"/>
      <c r="H71" s="69"/>
      <c r="I71" s="69"/>
      <c r="J71" s="69"/>
      <c r="K71" s="69"/>
      <c r="L71" s="69"/>
      <c r="M71" s="69"/>
      <c r="N71" s="69"/>
      <c r="O71" s="69"/>
      <c r="P71" s="69"/>
      <c r="Q71" s="435"/>
      <c r="R71" s="69"/>
      <c r="S71" s="69"/>
      <c r="T71" s="69"/>
      <c r="U71" s="69"/>
      <c r="V71" s="69"/>
      <c r="W71" s="69"/>
      <c r="X71" s="413"/>
      <c r="Y71" s="443" t="e">
        <f>#REF!*#REF!</f>
        <v>#REF!</v>
      </c>
      <c r="Z71" s="413"/>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25">
      <c r="D72" s="69"/>
      <c r="E72" s="69"/>
      <c r="F72" s="69"/>
      <c r="G72" s="69"/>
      <c r="H72" s="69"/>
      <c r="I72" s="69"/>
      <c r="J72" s="69"/>
      <c r="K72" s="69"/>
      <c r="L72" s="69"/>
      <c r="M72" s="69"/>
      <c r="N72" s="69"/>
      <c r="O72" s="69"/>
      <c r="P72" s="69"/>
      <c r="Q72" s="435"/>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25">
      <c r="D73" s="69"/>
      <c r="E73" s="69"/>
      <c r="F73" s="69"/>
      <c r="G73" s="69"/>
      <c r="H73" s="69"/>
      <c r="I73" s="69"/>
      <c r="J73" s="69"/>
      <c r="K73" s="69"/>
      <c r="L73" s="69"/>
      <c r="M73" s="69"/>
      <c r="N73" s="69"/>
      <c r="O73" s="69"/>
      <c r="P73" s="69"/>
      <c r="Q73" s="435"/>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25">
      <c r="D74" s="69"/>
      <c r="E74" s="69"/>
      <c r="F74" s="69"/>
      <c r="G74" s="69"/>
      <c r="H74" s="69"/>
      <c r="I74" s="69"/>
      <c r="J74" s="69"/>
      <c r="K74" s="69"/>
      <c r="L74" s="69"/>
      <c r="M74" s="69"/>
      <c r="N74" s="69"/>
      <c r="O74" s="69"/>
      <c r="P74" s="69"/>
      <c r="Q74" s="435"/>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25">
      <c r="D75" s="69"/>
      <c r="E75" s="69"/>
      <c r="F75" s="69"/>
      <c r="G75" s="69"/>
      <c r="H75" s="69"/>
      <c r="I75" s="69"/>
      <c r="J75" s="69"/>
      <c r="K75" s="69"/>
      <c r="L75" s="69"/>
      <c r="M75" s="69"/>
      <c r="N75" s="69"/>
      <c r="O75" s="69"/>
      <c r="P75" s="69"/>
      <c r="Q75" s="435"/>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25">
      <c r="D76" s="69"/>
      <c r="E76" s="69"/>
      <c r="F76" s="69"/>
      <c r="G76" s="69"/>
      <c r="H76" s="69"/>
      <c r="I76" s="69"/>
      <c r="J76" s="69"/>
      <c r="K76" s="69"/>
      <c r="L76" s="69"/>
      <c r="M76" s="69"/>
      <c r="N76" s="69"/>
      <c r="O76" s="69"/>
      <c r="P76" s="69"/>
      <c r="Q76" s="435"/>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25">
      <c r="D77" s="69"/>
      <c r="E77" s="69"/>
      <c r="F77" s="69"/>
      <c r="G77" s="69"/>
      <c r="H77" s="69"/>
      <c r="I77" s="69"/>
      <c r="J77" s="69"/>
      <c r="K77" s="69"/>
      <c r="L77" s="69"/>
      <c r="M77" s="69"/>
      <c r="N77" s="69"/>
      <c r="O77" s="69"/>
      <c r="P77" s="69"/>
      <c r="Q77" s="435"/>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25">
      <c r="D78" s="69"/>
      <c r="E78" s="69"/>
      <c r="F78" s="69"/>
      <c r="G78" s="69"/>
      <c r="H78" s="69"/>
      <c r="I78" s="69"/>
      <c r="J78" s="69"/>
      <c r="K78" s="69"/>
      <c r="L78" s="69"/>
      <c r="M78" s="69"/>
      <c r="N78" s="69"/>
      <c r="O78" s="69"/>
      <c r="P78" s="69"/>
      <c r="Q78" s="435"/>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25">
      <c r="D79" s="69"/>
      <c r="E79" s="69"/>
      <c r="F79" s="69"/>
      <c r="G79" s="69"/>
      <c r="H79" s="69"/>
      <c r="I79" s="69"/>
      <c r="J79" s="69"/>
      <c r="K79" s="69"/>
      <c r="L79" s="69"/>
      <c r="M79" s="69"/>
      <c r="N79" s="69"/>
      <c r="O79" s="69"/>
      <c r="P79" s="69"/>
      <c r="Q79" s="435"/>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25">
      <c r="D80" s="69"/>
      <c r="E80" s="69"/>
      <c r="F80" s="69"/>
      <c r="G80" s="69"/>
      <c r="H80" s="69"/>
      <c r="I80" s="69"/>
      <c r="J80" s="69"/>
      <c r="K80" s="69"/>
      <c r="L80" s="69"/>
      <c r="M80" s="69"/>
      <c r="N80" s="69"/>
      <c r="O80" s="69"/>
      <c r="P80" s="69"/>
      <c r="Q80" s="435"/>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25">
      <c r="D81" s="69"/>
      <c r="E81" s="69"/>
      <c r="F81" s="69"/>
      <c r="G81" s="69"/>
      <c r="H81" s="69"/>
      <c r="I81" s="69"/>
      <c r="J81" s="69"/>
      <c r="K81" s="69"/>
      <c r="L81" s="69"/>
      <c r="M81" s="69"/>
      <c r="N81" s="69"/>
      <c r="O81" s="69"/>
      <c r="P81" s="69"/>
      <c r="Q81" s="435"/>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25">
      <c r="D82" s="69"/>
      <c r="E82" s="69"/>
      <c r="F82" s="69"/>
      <c r="G82" s="69"/>
      <c r="H82" s="69"/>
      <c r="I82" s="69"/>
      <c r="J82" s="69"/>
      <c r="K82" s="69"/>
      <c r="L82" s="69"/>
      <c r="M82" s="69"/>
      <c r="N82" s="69"/>
      <c r="O82" s="69"/>
      <c r="P82" s="69"/>
      <c r="Q82" s="435"/>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25">
      <c r="D83" s="69"/>
      <c r="E83" s="69"/>
      <c r="F83" s="69"/>
      <c r="G83" s="69"/>
      <c r="H83" s="69"/>
      <c r="I83" s="69"/>
      <c r="J83" s="69"/>
      <c r="K83" s="69"/>
      <c r="L83" s="69"/>
      <c r="M83" s="69"/>
      <c r="N83" s="69"/>
      <c r="O83" s="69"/>
      <c r="P83" s="69"/>
      <c r="Q83" s="435"/>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25">
      <c r="D84" s="69"/>
      <c r="E84" s="69"/>
      <c r="F84" s="69"/>
      <c r="G84" s="69"/>
      <c r="H84" s="69"/>
      <c r="I84" s="69"/>
      <c r="J84" s="69"/>
      <c r="K84" s="69"/>
      <c r="L84" s="69"/>
      <c r="M84" s="69"/>
      <c r="N84" s="69"/>
      <c r="O84" s="69"/>
      <c r="P84" s="69"/>
      <c r="Q84" s="435"/>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25">
      <c r="D85" s="69"/>
      <c r="E85" s="69"/>
      <c r="F85" s="69"/>
      <c r="G85" s="69"/>
      <c r="H85" s="69"/>
      <c r="I85" s="69"/>
      <c r="J85" s="69"/>
      <c r="K85" s="69"/>
      <c r="L85" s="69"/>
      <c r="M85" s="69"/>
      <c r="N85" s="69"/>
      <c r="O85" s="69"/>
      <c r="P85" s="69"/>
      <c r="Q85" s="435"/>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25">
      <c r="D86" s="69"/>
      <c r="E86" s="69"/>
      <c r="F86" s="69"/>
      <c r="G86" s="69"/>
      <c r="H86" s="69"/>
      <c r="I86" s="69"/>
      <c r="J86" s="69"/>
      <c r="K86" s="69"/>
      <c r="L86" s="69"/>
      <c r="M86" s="69"/>
      <c r="N86" s="69"/>
      <c r="O86" s="69"/>
      <c r="P86" s="69"/>
      <c r="Q86" s="435"/>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25">
      <c r="D87" s="69"/>
      <c r="E87" s="69"/>
      <c r="F87" s="69"/>
      <c r="G87" s="69"/>
      <c r="H87" s="69"/>
      <c r="I87" s="69"/>
      <c r="J87" s="69"/>
      <c r="K87" s="69"/>
      <c r="L87" s="69"/>
      <c r="M87" s="69"/>
      <c r="N87" s="69"/>
      <c r="O87" s="69"/>
      <c r="P87" s="69"/>
      <c r="Q87" s="435"/>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25">
      <c r="D88" s="69"/>
      <c r="E88" s="69"/>
      <c r="F88" s="69"/>
      <c r="G88" s="69"/>
      <c r="H88" s="69"/>
      <c r="I88" s="69"/>
      <c r="J88" s="69"/>
      <c r="K88" s="69"/>
      <c r="L88" s="69"/>
      <c r="M88" s="69"/>
      <c r="N88" s="69"/>
      <c r="O88" s="69"/>
      <c r="P88" s="69"/>
      <c r="Q88" s="435"/>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25">
      <c r="D89" s="69"/>
      <c r="E89" s="69"/>
      <c r="F89" s="69"/>
      <c r="G89" s="69"/>
      <c r="H89" s="69"/>
      <c r="I89" s="69"/>
      <c r="J89" s="69"/>
      <c r="K89" s="69"/>
      <c r="L89" s="69"/>
      <c r="M89" s="69"/>
      <c r="N89" s="69"/>
      <c r="O89" s="69"/>
      <c r="P89" s="69"/>
      <c r="Q89" s="435"/>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25">
      <c r="D90" s="69"/>
      <c r="E90" s="69"/>
      <c r="F90" s="69"/>
      <c r="G90" s="69"/>
      <c r="H90" s="69"/>
      <c r="I90" s="69"/>
      <c r="J90" s="69"/>
      <c r="K90" s="69"/>
      <c r="L90" s="69"/>
      <c r="M90" s="69"/>
      <c r="N90" s="69"/>
      <c r="O90" s="69"/>
      <c r="P90" s="69"/>
      <c r="Q90" s="435"/>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25">
      <c r="D91" s="69"/>
      <c r="E91" s="69"/>
      <c r="F91" s="69"/>
      <c r="G91" s="69"/>
      <c r="H91" s="69"/>
      <c r="I91" s="69"/>
      <c r="J91" s="69"/>
      <c r="K91" s="69"/>
      <c r="L91" s="69"/>
      <c r="M91" s="69"/>
      <c r="N91" s="69"/>
      <c r="O91" s="69"/>
      <c r="P91" s="69"/>
      <c r="Q91" s="435"/>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25">
      <c r="D92" s="69"/>
      <c r="E92" s="69"/>
      <c r="F92" s="69"/>
      <c r="G92" s="69"/>
      <c r="H92" s="69"/>
      <c r="I92" s="69"/>
      <c r="J92" s="69"/>
      <c r="K92" s="69"/>
      <c r="L92" s="69"/>
      <c r="M92" s="69"/>
      <c r="N92" s="69"/>
      <c r="O92" s="69"/>
      <c r="P92" s="69"/>
      <c r="Q92" s="435"/>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25">
      <c r="D93" s="69"/>
      <c r="E93" s="69"/>
      <c r="F93" s="69"/>
      <c r="G93" s="69"/>
      <c r="H93" s="69"/>
      <c r="I93" s="69"/>
      <c r="J93" s="69"/>
      <c r="K93" s="69"/>
      <c r="L93" s="69"/>
      <c r="M93" s="69"/>
      <c r="N93" s="69"/>
      <c r="O93" s="69"/>
      <c r="P93" s="69"/>
      <c r="Q93" s="435"/>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25">
      <c r="D94" s="69"/>
      <c r="E94" s="69"/>
      <c r="F94" s="69"/>
      <c r="G94" s="69"/>
      <c r="H94" s="69"/>
      <c r="I94" s="69"/>
      <c r="J94" s="69"/>
      <c r="K94" s="69"/>
      <c r="L94" s="69"/>
      <c r="M94" s="69"/>
      <c r="N94" s="69"/>
      <c r="O94" s="69"/>
      <c r="P94" s="69"/>
      <c r="Q94" s="435"/>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25">
      <c r="D95" s="69"/>
      <c r="E95" s="69"/>
      <c r="F95" s="69"/>
      <c r="G95" s="69"/>
      <c r="H95" s="69"/>
      <c r="I95" s="69"/>
      <c r="J95" s="69"/>
      <c r="K95" s="69"/>
      <c r="L95" s="69"/>
      <c r="M95" s="69"/>
      <c r="N95" s="69"/>
      <c r="O95" s="69"/>
      <c r="P95" s="69"/>
      <c r="Q95" s="435"/>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25">
      <c r="D96" s="69"/>
      <c r="E96" s="69"/>
      <c r="F96" s="69"/>
      <c r="G96" s="69"/>
      <c r="H96" s="69"/>
      <c r="I96" s="69"/>
      <c r="J96" s="69"/>
      <c r="K96" s="69"/>
      <c r="L96" s="69"/>
      <c r="M96" s="69"/>
      <c r="N96" s="69"/>
      <c r="O96" s="69"/>
      <c r="P96" s="69"/>
      <c r="Q96" s="435"/>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25">
      <c r="D97" s="69"/>
      <c r="E97" s="69"/>
      <c r="F97" s="69"/>
      <c r="G97" s="69"/>
      <c r="H97" s="69"/>
      <c r="I97" s="69"/>
      <c r="J97" s="69"/>
      <c r="K97" s="69"/>
      <c r="L97" s="69"/>
      <c r="M97" s="69"/>
      <c r="N97" s="69"/>
      <c r="O97" s="69"/>
      <c r="P97" s="69"/>
      <c r="Q97" s="435"/>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25">
      <c r="D98" s="69"/>
      <c r="E98" s="69"/>
      <c r="F98" s="69"/>
      <c r="G98" s="69"/>
      <c r="H98" s="69"/>
      <c r="I98" s="69"/>
      <c r="J98" s="69"/>
      <c r="K98" s="69"/>
      <c r="L98" s="69"/>
      <c r="M98" s="69"/>
      <c r="N98" s="69"/>
      <c r="O98" s="69"/>
      <c r="P98" s="69"/>
      <c r="Q98" s="435"/>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25">
      <c r="D99" s="69"/>
      <c r="E99" s="69"/>
      <c r="F99" s="69"/>
      <c r="G99" s="69"/>
      <c r="H99" s="69"/>
      <c r="I99" s="69"/>
      <c r="J99" s="69"/>
      <c r="K99" s="69"/>
      <c r="L99" s="69"/>
      <c r="M99" s="69"/>
      <c r="N99" s="69"/>
      <c r="O99" s="69"/>
      <c r="P99" s="69"/>
      <c r="Q99" s="435"/>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25">
      <c r="D100" s="69"/>
      <c r="E100" s="69"/>
      <c r="F100" s="69"/>
      <c r="G100" s="69"/>
      <c r="H100" s="69"/>
      <c r="I100" s="69"/>
      <c r="J100" s="69"/>
      <c r="K100" s="69"/>
      <c r="L100" s="69"/>
      <c r="M100" s="69"/>
      <c r="N100" s="69"/>
      <c r="O100" s="69"/>
      <c r="P100" s="69"/>
      <c r="Q100" s="435"/>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25">
      <c r="D101" s="69"/>
      <c r="E101" s="69"/>
      <c r="F101" s="69"/>
      <c r="G101" s="69"/>
      <c r="H101" s="69"/>
      <c r="I101" s="69"/>
      <c r="J101" s="69"/>
      <c r="K101" s="69"/>
      <c r="L101" s="69"/>
      <c r="M101" s="69"/>
      <c r="N101" s="69"/>
      <c r="O101" s="69"/>
      <c r="P101" s="69"/>
      <c r="Q101" s="435"/>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25">
      <c r="D102" s="69"/>
      <c r="E102" s="69"/>
      <c r="F102" s="69"/>
      <c r="G102" s="69"/>
      <c r="H102" s="69"/>
      <c r="I102" s="69"/>
      <c r="J102" s="69"/>
      <c r="K102" s="69"/>
      <c r="L102" s="69"/>
      <c r="M102" s="69"/>
      <c r="N102" s="69"/>
      <c r="O102" s="69"/>
      <c r="P102" s="69"/>
      <c r="Q102" s="435"/>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25">
      <c r="D103" s="69"/>
      <c r="E103" s="69"/>
      <c r="F103" s="69"/>
      <c r="G103" s="69"/>
      <c r="H103" s="69"/>
      <c r="I103" s="69"/>
      <c r="J103" s="69"/>
      <c r="K103" s="69"/>
      <c r="L103" s="69"/>
      <c r="M103" s="69"/>
      <c r="N103" s="69"/>
      <c r="O103" s="69"/>
      <c r="P103" s="69"/>
      <c r="Q103" s="435"/>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25">
      <c r="D104" s="69"/>
      <c r="E104" s="69"/>
      <c r="F104" s="69"/>
      <c r="G104" s="69"/>
      <c r="H104" s="69"/>
      <c r="I104" s="69"/>
      <c r="J104" s="69"/>
      <c r="K104" s="69"/>
      <c r="L104" s="69"/>
      <c r="M104" s="69"/>
      <c r="N104" s="69"/>
      <c r="O104" s="69"/>
      <c r="P104" s="69"/>
      <c r="Q104" s="435"/>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25">
      <c r="D105" s="69"/>
      <c r="E105" s="69"/>
      <c r="F105" s="69"/>
      <c r="G105" s="69"/>
      <c r="H105" s="69"/>
      <c r="I105" s="69"/>
      <c r="J105" s="69"/>
      <c r="K105" s="69"/>
      <c r="L105" s="69"/>
      <c r="M105" s="69"/>
      <c r="N105" s="69"/>
      <c r="O105" s="69"/>
      <c r="P105" s="69"/>
      <c r="Q105" s="435"/>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25">
      <c r="D106" s="69"/>
      <c r="E106" s="69"/>
      <c r="F106" s="69"/>
      <c r="G106" s="69"/>
      <c r="H106" s="69"/>
      <c r="I106" s="69"/>
      <c r="J106" s="69"/>
      <c r="K106" s="69"/>
      <c r="L106" s="69"/>
      <c r="M106" s="69"/>
      <c r="N106" s="69"/>
      <c r="O106" s="69"/>
      <c r="P106" s="69"/>
      <c r="Q106" s="435"/>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25">
      <c r="D107" s="69"/>
      <c r="E107" s="69"/>
      <c r="F107" s="69"/>
      <c r="G107" s="69"/>
      <c r="H107" s="69"/>
      <c r="I107" s="69"/>
      <c r="J107" s="69"/>
      <c r="K107" s="69"/>
      <c r="L107" s="69"/>
      <c r="M107" s="69"/>
      <c r="N107" s="69"/>
      <c r="O107" s="69"/>
      <c r="P107" s="69"/>
      <c r="Q107" s="435"/>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25">
      <c r="D108" s="69"/>
      <c r="E108" s="69"/>
      <c r="F108" s="69"/>
      <c r="G108" s="69"/>
      <c r="H108" s="69"/>
      <c r="I108" s="69"/>
      <c r="J108" s="69"/>
      <c r="K108" s="69"/>
      <c r="L108" s="69"/>
      <c r="M108" s="69"/>
      <c r="N108" s="69"/>
      <c r="O108" s="69"/>
      <c r="P108" s="69"/>
      <c r="Q108" s="435"/>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25">
      <c r="D109" s="69"/>
      <c r="E109" s="69"/>
      <c r="F109" s="69"/>
      <c r="G109" s="69"/>
      <c r="H109" s="69"/>
      <c r="I109" s="69"/>
      <c r="J109" s="69"/>
      <c r="K109" s="69"/>
      <c r="L109" s="69"/>
      <c r="M109" s="69"/>
      <c r="N109" s="69"/>
      <c r="O109" s="69"/>
      <c r="P109" s="69"/>
      <c r="Q109" s="435"/>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25">
      <c r="D110" s="69"/>
      <c r="E110" s="69"/>
      <c r="F110" s="69"/>
      <c r="G110" s="69"/>
      <c r="H110" s="69"/>
      <c r="I110" s="69"/>
      <c r="J110" s="69"/>
      <c r="K110" s="69"/>
      <c r="L110" s="69"/>
      <c r="M110" s="69"/>
      <c r="N110" s="69"/>
      <c r="O110" s="69"/>
      <c r="P110" s="69"/>
      <c r="Q110" s="435"/>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25">
      <c r="D111" s="69"/>
      <c r="E111" s="69"/>
      <c r="F111" s="69"/>
      <c r="G111" s="69"/>
      <c r="H111" s="69"/>
      <c r="I111" s="69"/>
      <c r="J111" s="69"/>
      <c r="K111" s="69"/>
      <c r="L111" s="69"/>
      <c r="M111" s="69"/>
      <c r="N111" s="69"/>
      <c r="O111" s="69"/>
      <c r="P111" s="69"/>
      <c r="Q111" s="435"/>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25">
      <c r="D112" s="69"/>
      <c r="E112" s="69"/>
      <c r="F112" s="69"/>
      <c r="G112" s="69"/>
      <c r="H112" s="69"/>
      <c r="I112" s="69"/>
      <c r="J112" s="69"/>
      <c r="K112" s="69"/>
      <c r="L112" s="69"/>
      <c r="M112" s="69"/>
      <c r="N112" s="69"/>
      <c r="O112" s="69"/>
      <c r="P112" s="69"/>
      <c r="Q112" s="435"/>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25">
      <c r="D113" s="69"/>
      <c r="E113" s="69"/>
      <c r="F113" s="69"/>
      <c r="G113" s="69"/>
      <c r="H113" s="69"/>
      <c r="I113" s="69"/>
      <c r="J113" s="69"/>
      <c r="K113" s="69"/>
      <c r="L113" s="69"/>
      <c r="M113" s="69"/>
      <c r="N113" s="69"/>
      <c r="O113" s="69"/>
      <c r="P113" s="69"/>
      <c r="Q113" s="435"/>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25">
      <c r="D114" s="69"/>
      <c r="E114" s="69"/>
      <c r="F114" s="69"/>
      <c r="G114" s="69"/>
      <c r="H114" s="69"/>
      <c r="I114" s="69"/>
      <c r="J114" s="69"/>
      <c r="K114" s="69"/>
      <c r="L114" s="69"/>
      <c r="M114" s="69"/>
      <c r="N114" s="69"/>
      <c r="O114" s="69"/>
      <c r="P114" s="69"/>
      <c r="Q114" s="435"/>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25">
      <c r="D115" s="69"/>
      <c r="E115" s="69"/>
      <c r="F115" s="69"/>
      <c r="G115" s="69"/>
      <c r="H115" s="69"/>
      <c r="I115" s="69"/>
      <c r="J115" s="69"/>
      <c r="K115" s="69"/>
      <c r="L115" s="69"/>
      <c r="M115" s="69"/>
      <c r="N115" s="69"/>
      <c r="O115" s="69"/>
      <c r="P115" s="69"/>
      <c r="Q115" s="435"/>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25">
      <c r="D116" s="69"/>
      <c r="E116" s="69"/>
      <c r="F116" s="69"/>
      <c r="G116" s="69"/>
      <c r="H116" s="69"/>
      <c r="I116" s="69"/>
      <c r="J116" s="69"/>
      <c r="K116" s="69"/>
      <c r="L116" s="69"/>
      <c r="M116" s="69"/>
      <c r="N116" s="69"/>
      <c r="O116" s="69"/>
      <c r="P116" s="69"/>
      <c r="Q116" s="435"/>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25">
      <c r="D117" s="69"/>
      <c r="E117" s="69"/>
      <c r="F117" s="69"/>
      <c r="G117" s="69"/>
      <c r="H117" s="69"/>
      <c r="I117" s="69"/>
      <c r="J117" s="69"/>
      <c r="K117" s="69"/>
      <c r="L117" s="69"/>
      <c r="M117" s="69"/>
      <c r="N117" s="69"/>
      <c r="O117" s="69"/>
      <c r="P117" s="69"/>
      <c r="Q117" s="435"/>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25">
      <c r="D118" s="69"/>
      <c r="E118" s="69"/>
      <c r="F118" s="69"/>
      <c r="G118" s="69"/>
      <c r="H118" s="69"/>
      <c r="I118" s="69"/>
      <c r="J118" s="69"/>
      <c r="K118" s="69"/>
      <c r="L118" s="69"/>
      <c r="M118" s="69"/>
      <c r="N118" s="69"/>
      <c r="O118" s="69"/>
      <c r="P118" s="69"/>
      <c r="Q118" s="435"/>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25">
      <c r="D119" s="69"/>
      <c r="E119" s="69"/>
      <c r="F119" s="69"/>
      <c r="G119" s="69"/>
      <c r="H119" s="69"/>
      <c r="I119" s="69"/>
      <c r="J119" s="69"/>
      <c r="K119" s="69"/>
      <c r="L119" s="69"/>
      <c r="M119" s="69"/>
      <c r="N119" s="69"/>
      <c r="O119" s="69"/>
      <c r="P119" s="69"/>
      <c r="Q119" s="435"/>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25">
      <c r="D120" s="69"/>
      <c r="E120" s="69"/>
      <c r="F120" s="69"/>
      <c r="G120" s="69"/>
      <c r="H120" s="69"/>
      <c r="I120" s="69"/>
      <c r="J120" s="69"/>
      <c r="K120" s="69"/>
      <c r="L120" s="69"/>
      <c r="M120" s="69"/>
      <c r="N120" s="69"/>
      <c r="O120" s="69"/>
      <c r="P120" s="69"/>
      <c r="Q120" s="435"/>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25">
      <c r="D121" s="69"/>
      <c r="E121" s="69"/>
      <c r="F121" s="69"/>
      <c r="G121" s="69"/>
      <c r="H121" s="69"/>
      <c r="I121" s="69"/>
      <c r="J121" s="69"/>
      <c r="K121" s="69"/>
      <c r="L121" s="69"/>
      <c r="M121" s="69"/>
      <c r="N121" s="69"/>
      <c r="O121" s="69"/>
      <c r="P121" s="69"/>
      <c r="Q121" s="435"/>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25">
      <c r="D122" s="69"/>
      <c r="E122" s="69"/>
      <c r="F122" s="69"/>
      <c r="G122" s="69"/>
      <c r="H122" s="69"/>
      <c r="I122" s="69"/>
      <c r="J122" s="69"/>
      <c r="K122" s="69"/>
      <c r="L122" s="69"/>
      <c r="M122" s="69"/>
      <c r="N122" s="69"/>
      <c r="O122" s="69"/>
      <c r="P122" s="69"/>
      <c r="Q122" s="435"/>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25">
      <c r="D123" s="69"/>
      <c r="E123" s="69"/>
      <c r="F123" s="69"/>
      <c r="G123" s="69"/>
      <c r="H123" s="69"/>
      <c r="I123" s="69"/>
      <c r="J123" s="69"/>
      <c r="K123" s="69"/>
      <c r="L123" s="69"/>
      <c r="M123" s="69"/>
      <c r="N123" s="69"/>
      <c r="O123" s="69"/>
      <c r="P123" s="69"/>
      <c r="Q123" s="435"/>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25">
      <c r="D124" s="69"/>
      <c r="E124" s="69"/>
      <c r="F124" s="69"/>
      <c r="G124" s="69"/>
      <c r="H124" s="69"/>
      <c r="I124" s="69"/>
      <c r="J124" s="69"/>
      <c r="K124" s="69"/>
      <c r="L124" s="69"/>
      <c r="M124" s="69"/>
      <c r="N124" s="69"/>
      <c r="O124" s="69"/>
      <c r="P124" s="69"/>
      <c r="Q124" s="435"/>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25">
      <c r="D125" s="69"/>
      <c r="E125" s="69"/>
      <c r="F125" s="69"/>
      <c r="G125" s="69"/>
      <c r="H125" s="69"/>
      <c r="I125" s="69"/>
      <c r="J125" s="69"/>
      <c r="K125" s="69"/>
      <c r="L125" s="69"/>
      <c r="M125" s="69"/>
      <c r="N125" s="69"/>
      <c r="O125" s="69"/>
      <c r="P125" s="69"/>
      <c r="Q125" s="435"/>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25">
      <c r="D126" s="69"/>
      <c r="E126" s="69"/>
      <c r="F126" s="69"/>
      <c r="G126" s="69"/>
      <c r="H126" s="69"/>
      <c r="I126" s="69"/>
      <c r="J126" s="69"/>
      <c r="K126" s="69"/>
      <c r="L126" s="69"/>
      <c r="M126" s="69"/>
      <c r="N126" s="69"/>
      <c r="O126" s="69"/>
      <c r="P126" s="69"/>
      <c r="Q126" s="435"/>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25">
      <c r="D127" s="69"/>
      <c r="E127" s="69"/>
      <c r="F127" s="69"/>
      <c r="G127" s="69"/>
      <c r="H127" s="69"/>
      <c r="I127" s="69"/>
      <c r="J127" s="69"/>
      <c r="K127" s="69"/>
      <c r="L127" s="69"/>
      <c r="M127" s="69"/>
      <c r="N127" s="69"/>
      <c r="O127" s="69"/>
      <c r="P127" s="69"/>
      <c r="Q127" s="435"/>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25">
      <c r="D128" s="69"/>
      <c r="E128" s="69"/>
      <c r="F128" s="69"/>
      <c r="G128" s="69"/>
      <c r="H128" s="69"/>
      <c r="I128" s="69"/>
      <c r="J128" s="69"/>
      <c r="K128" s="69"/>
      <c r="L128" s="69"/>
      <c r="M128" s="69"/>
      <c r="N128" s="69"/>
      <c r="O128" s="69"/>
      <c r="P128" s="69"/>
      <c r="Q128" s="435"/>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25">
      <c r="D129" s="69"/>
      <c r="E129" s="69"/>
      <c r="F129" s="69"/>
      <c r="G129" s="69"/>
      <c r="H129" s="69"/>
      <c r="I129" s="69"/>
      <c r="J129" s="69"/>
      <c r="K129" s="69"/>
      <c r="L129" s="69"/>
      <c r="M129" s="69"/>
      <c r="N129" s="69"/>
      <c r="O129" s="69"/>
      <c r="P129" s="69"/>
      <c r="Q129" s="435"/>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25">
      <c r="D130" s="69"/>
      <c r="E130" s="69"/>
      <c r="F130" s="69"/>
      <c r="G130" s="69"/>
      <c r="H130" s="69"/>
      <c r="I130" s="69"/>
      <c r="J130" s="69"/>
      <c r="K130" s="69"/>
      <c r="L130" s="69"/>
      <c r="M130" s="69"/>
      <c r="N130" s="69"/>
      <c r="O130" s="69"/>
      <c r="P130" s="69"/>
      <c r="Q130" s="435"/>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25">
      <c r="D131" s="69"/>
      <c r="E131" s="69"/>
      <c r="F131" s="69"/>
      <c r="G131" s="69"/>
      <c r="H131" s="69"/>
      <c r="I131" s="69"/>
      <c r="J131" s="69"/>
      <c r="K131" s="69"/>
      <c r="L131" s="69"/>
      <c r="M131" s="69"/>
      <c r="N131" s="69"/>
      <c r="O131" s="69"/>
      <c r="P131" s="69"/>
      <c r="Q131" s="435"/>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25">
      <c r="D132" s="69"/>
      <c r="E132" s="69"/>
      <c r="F132" s="69"/>
      <c r="G132" s="69"/>
      <c r="H132" s="69"/>
      <c r="I132" s="69"/>
      <c r="J132" s="69"/>
      <c r="K132" s="69"/>
      <c r="L132" s="69"/>
      <c r="M132" s="69"/>
      <c r="N132" s="69"/>
      <c r="O132" s="69"/>
      <c r="P132" s="69"/>
      <c r="Q132" s="435"/>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25">
      <c r="D133" s="69"/>
      <c r="E133" s="69"/>
      <c r="F133" s="69"/>
      <c r="G133" s="69"/>
      <c r="H133" s="69"/>
      <c r="I133" s="69"/>
      <c r="J133" s="69"/>
      <c r="K133" s="69"/>
      <c r="L133" s="69"/>
      <c r="M133" s="69"/>
      <c r="N133" s="69"/>
      <c r="O133" s="69"/>
      <c r="P133" s="69"/>
      <c r="Q133" s="435"/>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25">
      <c r="D134" s="69"/>
      <c r="E134" s="69"/>
      <c r="F134" s="69"/>
      <c r="G134" s="69"/>
      <c r="H134" s="69"/>
      <c r="I134" s="69"/>
      <c r="J134" s="69"/>
      <c r="K134" s="69"/>
      <c r="L134" s="69"/>
      <c r="M134" s="69"/>
      <c r="N134" s="69"/>
      <c r="O134" s="69"/>
      <c r="P134" s="69"/>
      <c r="Q134" s="435"/>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25">
      <c r="D135" s="69"/>
      <c r="E135" s="69"/>
      <c r="F135" s="69"/>
      <c r="G135" s="69"/>
      <c r="H135" s="69"/>
      <c r="I135" s="69"/>
      <c r="J135" s="69"/>
      <c r="K135" s="69"/>
      <c r="L135" s="69"/>
      <c r="M135" s="69"/>
      <c r="N135" s="69"/>
      <c r="O135" s="69"/>
      <c r="P135" s="69"/>
      <c r="Q135" s="435"/>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25">
      <c r="D136" s="69"/>
      <c r="E136" s="69"/>
      <c r="F136" s="69"/>
      <c r="G136" s="69"/>
      <c r="H136" s="69"/>
      <c r="I136" s="69"/>
      <c r="J136" s="69"/>
      <c r="K136" s="69"/>
      <c r="L136" s="69"/>
      <c r="M136" s="69"/>
      <c r="N136" s="69"/>
      <c r="O136" s="69"/>
      <c r="P136" s="69"/>
      <c r="Q136" s="435"/>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25">
      <c r="D137" s="69"/>
      <c r="E137" s="69"/>
      <c r="F137" s="69"/>
      <c r="G137" s="69"/>
      <c r="H137" s="69"/>
      <c r="I137" s="69"/>
      <c r="J137" s="69"/>
      <c r="K137" s="69"/>
      <c r="L137" s="69"/>
      <c r="M137" s="69"/>
      <c r="N137" s="69"/>
      <c r="O137" s="69"/>
      <c r="P137" s="69"/>
      <c r="Q137" s="435"/>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25">
      <c r="D138" s="69"/>
      <c r="E138" s="69"/>
      <c r="F138" s="69"/>
      <c r="G138" s="69"/>
      <c r="H138" s="69"/>
      <c r="I138" s="69"/>
      <c r="J138" s="69"/>
      <c r="K138" s="69"/>
      <c r="L138" s="69"/>
      <c r="M138" s="69"/>
      <c r="N138" s="69"/>
      <c r="O138" s="69"/>
      <c r="P138" s="69"/>
      <c r="Q138" s="435"/>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25">
      <c r="D139" s="69"/>
      <c r="E139" s="69"/>
      <c r="F139" s="69"/>
      <c r="G139" s="69"/>
      <c r="H139" s="69"/>
      <c r="I139" s="69"/>
      <c r="J139" s="69"/>
      <c r="K139" s="69"/>
      <c r="L139" s="69"/>
      <c r="M139" s="69"/>
      <c r="N139" s="69"/>
      <c r="O139" s="69"/>
      <c r="P139" s="69"/>
      <c r="Q139" s="435"/>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25">
      <c r="D140" s="69"/>
      <c r="E140" s="69"/>
      <c r="F140" s="69"/>
      <c r="G140" s="69"/>
      <c r="H140" s="69"/>
      <c r="I140" s="69"/>
      <c r="J140" s="69"/>
      <c r="K140" s="69"/>
      <c r="L140" s="69"/>
      <c r="M140" s="69"/>
      <c r="N140" s="69"/>
      <c r="O140" s="69"/>
      <c r="P140" s="69"/>
      <c r="Q140" s="435"/>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25">
      <c r="D141" s="69"/>
      <c r="E141" s="69"/>
      <c r="F141" s="69"/>
      <c r="G141" s="69"/>
      <c r="H141" s="69"/>
      <c r="I141" s="69"/>
      <c r="J141" s="69"/>
      <c r="K141" s="69"/>
      <c r="L141" s="69"/>
      <c r="M141" s="69"/>
      <c r="N141" s="69"/>
      <c r="O141" s="69"/>
      <c r="P141" s="69"/>
      <c r="Q141" s="435"/>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25">
      <c r="D142" s="69"/>
      <c r="E142" s="69"/>
      <c r="F142" s="69"/>
      <c r="G142" s="69"/>
      <c r="H142" s="69"/>
      <c r="I142" s="69"/>
      <c r="J142" s="69"/>
      <c r="K142" s="69"/>
      <c r="L142" s="69"/>
      <c r="M142" s="69"/>
      <c r="N142" s="69"/>
      <c r="O142" s="69"/>
      <c r="P142" s="69"/>
      <c r="Q142" s="435"/>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25">
      <c r="D143" s="69"/>
      <c r="E143" s="69"/>
      <c r="F143" s="69"/>
      <c r="G143" s="69"/>
      <c r="H143" s="69"/>
      <c r="I143" s="69"/>
      <c r="J143" s="69"/>
      <c r="K143" s="69"/>
      <c r="L143" s="69"/>
      <c r="M143" s="69"/>
      <c r="N143" s="69"/>
      <c r="O143" s="69"/>
      <c r="P143" s="69"/>
      <c r="Q143" s="435"/>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25">
      <c r="D144" s="69"/>
      <c r="E144" s="69"/>
      <c r="F144" s="69"/>
      <c r="G144" s="69"/>
      <c r="H144" s="69"/>
      <c r="I144" s="69"/>
      <c r="J144" s="69"/>
      <c r="K144" s="69"/>
      <c r="L144" s="69"/>
      <c r="M144" s="69"/>
      <c r="N144" s="69"/>
      <c r="O144" s="69"/>
      <c r="P144" s="69"/>
      <c r="Q144" s="435"/>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25">
      <c r="D145" s="69"/>
      <c r="E145" s="69"/>
      <c r="F145" s="69"/>
      <c r="G145" s="69"/>
      <c r="H145" s="69"/>
      <c r="I145" s="69"/>
      <c r="J145" s="69"/>
      <c r="K145" s="69"/>
      <c r="L145" s="69"/>
      <c r="M145" s="69"/>
      <c r="N145" s="69"/>
      <c r="O145" s="69"/>
      <c r="P145" s="69"/>
      <c r="Q145" s="435"/>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25">
      <c r="D146" s="69"/>
      <c r="E146" s="69"/>
      <c r="F146" s="69"/>
      <c r="G146" s="69"/>
      <c r="H146" s="69"/>
      <c r="I146" s="69"/>
      <c r="J146" s="69"/>
      <c r="K146" s="69"/>
      <c r="L146" s="69"/>
      <c r="M146" s="69"/>
      <c r="N146" s="69"/>
      <c r="O146" s="69"/>
      <c r="P146" s="69"/>
      <c r="Q146" s="435"/>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25">
      <c r="D147" s="69"/>
      <c r="E147" s="69"/>
      <c r="F147" s="69"/>
      <c r="G147" s="69"/>
      <c r="H147" s="69"/>
      <c r="I147" s="69"/>
      <c r="J147" s="69"/>
      <c r="K147" s="69"/>
      <c r="L147" s="69"/>
      <c r="M147" s="69"/>
      <c r="N147" s="69"/>
      <c r="O147" s="69"/>
      <c r="P147" s="69"/>
      <c r="Q147" s="435"/>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25">
      <c r="D148" s="69"/>
      <c r="E148" s="69"/>
      <c r="F148" s="69"/>
      <c r="G148" s="69"/>
      <c r="H148" s="69"/>
      <c r="I148" s="69"/>
      <c r="J148" s="69"/>
      <c r="K148" s="69"/>
      <c r="L148" s="69"/>
      <c r="M148" s="69"/>
      <c r="N148" s="69"/>
      <c r="O148" s="69"/>
      <c r="P148" s="69"/>
      <c r="Q148" s="435"/>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25">
      <c r="D149" s="69"/>
      <c r="E149" s="69"/>
      <c r="F149" s="69"/>
      <c r="G149" s="69"/>
      <c r="H149" s="69"/>
      <c r="I149" s="69"/>
      <c r="J149" s="69"/>
      <c r="K149" s="69"/>
      <c r="L149" s="69"/>
      <c r="M149" s="69"/>
      <c r="N149" s="69"/>
      <c r="O149" s="69"/>
      <c r="P149" s="69"/>
      <c r="Q149" s="435"/>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25">
      <c r="D150" s="69"/>
      <c r="E150" s="69"/>
      <c r="F150" s="69"/>
      <c r="G150" s="69"/>
      <c r="H150" s="69"/>
      <c r="I150" s="69"/>
      <c r="J150" s="69"/>
      <c r="K150" s="69"/>
      <c r="L150" s="69"/>
      <c r="M150" s="69"/>
      <c r="N150" s="69"/>
      <c r="O150" s="69"/>
      <c r="P150" s="69"/>
      <c r="Q150" s="435"/>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25">
      <c r="D151" s="69"/>
      <c r="E151" s="69"/>
      <c r="F151" s="69"/>
      <c r="G151" s="69"/>
      <c r="H151" s="69"/>
      <c r="I151" s="69"/>
      <c r="J151" s="69"/>
      <c r="K151" s="69"/>
      <c r="L151" s="69"/>
      <c r="M151" s="69"/>
      <c r="N151" s="69"/>
      <c r="O151" s="69"/>
      <c r="P151" s="69"/>
      <c r="Q151" s="435"/>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25">
      <c r="D152" s="69"/>
      <c r="E152" s="69"/>
      <c r="F152" s="69"/>
      <c r="G152" s="69"/>
      <c r="H152" s="69"/>
      <c r="I152" s="69"/>
      <c r="J152" s="69"/>
      <c r="K152" s="69"/>
      <c r="L152" s="69"/>
      <c r="M152" s="69"/>
      <c r="N152" s="69"/>
      <c r="O152" s="69"/>
      <c r="P152" s="69"/>
      <c r="Q152" s="435"/>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25">
      <c r="D153" s="69"/>
      <c r="E153" s="69"/>
      <c r="F153" s="69"/>
      <c r="G153" s="69"/>
      <c r="H153" s="69"/>
      <c r="I153" s="69"/>
      <c r="J153" s="69"/>
      <c r="K153" s="69"/>
      <c r="L153" s="69"/>
      <c r="M153" s="69"/>
      <c r="N153" s="69"/>
      <c r="O153" s="69"/>
      <c r="P153" s="69"/>
      <c r="Q153" s="435"/>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25">
      <c r="D154" s="69"/>
      <c r="E154" s="69"/>
      <c r="F154" s="69"/>
      <c r="G154" s="69"/>
      <c r="H154" s="69"/>
      <c r="I154" s="69"/>
      <c r="J154" s="69"/>
      <c r="K154" s="69"/>
      <c r="L154" s="69"/>
      <c r="M154" s="69"/>
      <c r="N154" s="69"/>
      <c r="O154" s="69"/>
      <c r="P154" s="69"/>
      <c r="Q154" s="435"/>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25">
      <c r="D155" s="69"/>
      <c r="E155" s="69"/>
      <c r="F155" s="69"/>
      <c r="G155" s="69"/>
      <c r="H155" s="69"/>
      <c r="I155" s="69"/>
      <c r="J155" s="69"/>
      <c r="K155" s="69"/>
      <c r="L155" s="69"/>
      <c r="M155" s="69"/>
      <c r="N155" s="69"/>
      <c r="O155" s="69"/>
      <c r="P155" s="69"/>
      <c r="Q155" s="435"/>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25">
      <c r="D156" s="69"/>
      <c r="E156" s="69"/>
      <c r="F156" s="69"/>
      <c r="G156" s="69"/>
      <c r="H156" s="69"/>
      <c r="I156" s="69"/>
      <c r="J156" s="69"/>
      <c r="K156" s="69"/>
      <c r="L156" s="69"/>
      <c r="M156" s="69"/>
      <c r="N156" s="69"/>
      <c r="O156" s="69"/>
      <c r="P156" s="69"/>
      <c r="Q156" s="435"/>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25">
      <c r="D157" s="69"/>
      <c r="E157" s="69"/>
      <c r="F157" s="69"/>
      <c r="G157" s="69"/>
      <c r="H157" s="69"/>
      <c r="I157" s="69"/>
      <c r="J157" s="69"/>
      <c r="K157" s="69"/>
      <c r="L157" s="69"/>
      <c r="M157" s="69"/>
      <c r="N157" s="69"/>
      <c r="O157" s="69"/>
      <c r="P157" s="69"/>
      <c r="Q157" s="435"/>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25">
      <c r="D158" s="69"/>
      <c r="E158" s="69"/>
      <c r="F158" s="69"/>
      <c r="G158" s="69"/>
      <c r="H158" s="69"/>
      <c r="I158" s="69"/>
      <c r="J158" s="69"/>
      <c r="K158" s="69"/>
      <c r="L158" s="69"/>
      <c r="M158" s="69"/>
      <c r="N158" s="69"/>
      <c r="O158" s="69"/>
      <c r="P158" s="69"/>
      <c r="Q158" s="435"/>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25">
      <c r="D159" s="69"/>
      <c r="E159" s="69"/>
      <c r="F159" s="69"/>
      <c r="G159" s="69"/>
      <c r="H159" s="69"/>
      <c r="I159" s="69"/>
      <c r="J159" s="69"/>
      <c r="K159" s="69"/>
      <c r="L159" s="69"/>
      <c r="M159" s="69"/>
      <c r="N159" s="69"/>
      <c r="O159" s="69"/>
      <c r="P159" s="69"/>
      <c r="Q159" s="435"/>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25">
      <c r="D160" s="69"/>
      <c r="E160" s="69"/>
      <c r="F160" s="69"/>
      <c r="G160" s="69"/>
      <c r="H160" s="69"/>
      <c r="I160" s="69"/>
      <c r="J160" s="69"/>
      <c r="K160" s="69"/>
      <c r="L160" s="69"/>
      <c r="M160" s="69"/>
      <c r="N160" s="69"/>
      <c r="O160" s="69"/>
      <c r="P160" s="69"/>
      <c r="Q160" s="435"/>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25">
      <c r="D161" s="69"/>
      <c r="E161" s="69"/>
      <c r="F161" s="69"/>
      <c r="G161" s="69"/>
      <c r="H161" s="69"/>
      <c r="I161" s="69"/>
      <c r="J161" s="69"/>
      <c r="K161" s="69"/>
      <c r="L161" s="69"/>
      <c r="M161" s="69"/>
      <c r="N161" s="69"/>
      <c r="O161" s="69"/>
      <c r="P161" s="69"/>
      <c r="Q161" s="435"/>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25">
      <c r="D162" s="69"/>
      <c r="E162" s="69"/>
      <c r="F162" s="69"/>
      <c r="G162" s="69"/>
      <c r="H162" s="69"/>
      <c r="I162" s="69"/>
      <c r="J162" s="69"/>
      <c r="K162" s="69"/>
      <c r="L162" s="69"/>
      <c r="M162" s="69"/>
      <c r="N162" s="69"/>
      <c r="O162" s="69"/>
      <c r="P162" s="69"/>
      <c r="Q162" s="435"/>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25">
      <c r="D163" s="69"/>
      <c r="E163" s="69"/>
      <c r="F163" s="69"/>
      <c r="G163" s="69"/>
      <c r="H163" s="69"/>
      <c r="I163" s="69"/>
      <c r="J163" s="69"/>
      <c r="K163" s="69"/>
      <c r="L163" s="69"/>
      <c r="M163" s="69"/>
      <c r="N163" s="69"/>
      <c r="O163" s="69"/>
      <c r="P163" s="69"/>
      <c r="Q163" s="435"/>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25">
      <c r="D164" s="69"/>
      <c r="E164" s="69"/>
      <c r="F164" s="69"/>
      <c r="G164" s="69"/>
      <c r="H164" s="69"/>
      <c r="I164" s="69"/>
      <c r="J164" s="69"/>
      <c r="K164" s="69"/>
      <c r="L164" s="69"/>
      <c r="M164" s="69"/>
      <c r="N164" s="69"/>
      <c r="O164" s="69"/>
      <c r="P164" s="69"/>
      <c r="Q164" s="435"/>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25">
      <c r="D165" s="69"/>
      <c r="E165" s="69"/>
      <c r="F165" s="69"/>
      <c r="G165" s="69"/>
      <c r="H165" s="69"/>
      <c r="I165" s="69"/>
      <c r="J165" s="69"/>
      <c r="K165" s="69"/>
      <c r="L165" s="69"/>
      <c r="M165" s="69"/>
      <c r="N165" s="69"/>
      <c r="O165" s="69"/>
      <c r="P165" s="69"/>
      <c r="Q165" s="435"/>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25">
      <c r="D166" s="69"/>
      <c r="E166" s="69"/>
      <c r="F166" s="69"/>
      <c r="G166" s="69"/>
      <c r="H166" s="69"/>
      <c r="I166" s="69"/>
      <c r="J166" s="69"/>
      <c r="K166" s="69"/>
      <c r="L166" s="69"/>
      <c r="M166" s="69"/>
      <c r="N166" s="69"/>
      <c r="O166" s="69"/>
      <c r="P166" s="69"/>
      <c r="Q166" s="435"/>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25">
      <c r="D167" s="69"/>
      <c r="E167" s="69"/>
      <c r="F167" s="69"/>
      <c r="G167" s="69"/>
      <c r="H167" s="69"/>
      <c r="I167" s="69"/>
      <c r="J167" s="69"/>
      <c r="K167" s="69"/>
      <c r="L167" s="69"/>
      <c r="M167" s="69"/>
      <c r="N167" s="69"/>
      <c r="O167" s="69"/>
      <c r="P167" s="69"/>
      <c r="Q167" s="435"/>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25">
      <c r="D168" s="69"/>
      <c r="E168" s="69"/>
      <c r="F168" s="69"/>
      <c r="G168" s="69"/>
      <c r="H168" s="69"/>
      <c r="I168" s="69"/>
      <c r="J168" s="69"/>
      <c r="K168" s="69"/>
      <c r="L168" s="69"/>
      <c r="M168" s="69"/>
      <c r="N168" s="69"/>
      <c r="O168" s="69"/>
      <c r="P168" s="69"/>
      <c r="Q168" s="435"/>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25">
      <c r="D169" s="69"/>
      <c r="E169" s="69"/>
      <c r="F169" s="69"/>
      <c r="G169" s="69"/>
      <c r="H169" s="69"/>
      <c r="I169" s="69"/>
      <c r="J169" s="69"/>
      <c r="K169" s="69"/>
      <c r="L169" s="69"/>
      <c r="M169" s="69"/>
      <c r="N169" s="69"/>
      <c r="O169" s="69"/>
      <c r="P169" s="69"/>
      <c r="Q169" s="435"/>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25">
      <c r="D170" s="69"/>
      <c r="E170" s="69"/>
      <c r="F170" s="69"/>
      <c r="G170" s="69"/>
      <c r="H170" s="69"/>
      <c r="I170" s="69"/>
      <c r="J170" s="69"/>
      <c r="K170" s="69"/>
      <c r="L170" s="69"/>
      <c r="M170" s="69"/>
      <c r="N170" s="69"/>
      <c r="O170" s="69"/>
      <c r="P170" s="69"/>
      <c r="Q170" s="435"/>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25">
      <c r="D171" s="69"/>
      <c r="E171" s="69"/>
      <c r="F171" s="69"/>
      <c r="G171" s="69"/>
      <c r="H171" s="69"/>
      <c r="I171" s="69"/>
      <c r="J171" s="69"/>
      <c r="K171" s="69"/>
      <c r="L171" s="69"/>
      <c r="M171" s="69"/>
      <c r="N171" s="69"/>
      <c r="O171" s="69"/>
      <c r="P171" s="69"/>
      <c r="Q171" s="435"/>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25">
      <c r="D172" s="69"/>
      <c r="E172" s="69"/>
      <c r="F172" s="69"/>
      <c r="G172" s="69"/>
      <c r="H172" s="69"/>
      <c r="I172" s="69"/>
      <c r="J172" s="69"/>
      <c r="K172" s="69"/>
      <c r="L172" s="69"/>
      <c r="M172" s="69"/>
      <c r="N172" s="69"/>
      <c r="O172" s="69"/>
      <c r="P172" s="69"/>
      <c r="Q172" s="435"/>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25">
      <c r="D173" s="69"/>
      <c r="E173" s="69"/>
      <c r="F173" s="69"/>
      <c r="G173" s="69"/>
      <c r="H173" s="69"/>
      <c r="I173" s="69"/>
      <c r="J173" s="69"/>
      <c r="K173" s="69"/>
      <c r="L173" s="69"/>
      <c r="M173" s="69"/>
      <c r="N173" s="69"/>
      <c r="O173" s="69"/>
      <c r="P173" s="69"/>
      <c r="Q173" s="435"/>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25">
      <c r="D174" s="69"/>
      <c r="E174" s="69"/>
      <c r="F174" s="69"/>
      <c r="G174" s="69"/>
      <c r="H174" s="69"/>
      <c r="I174" s="69"/>
      <c r="J174" s="69"/>
      <c r="K174" s="69"/>
      <c r="L174" s="69"/>
      <c r="M174" s="69"/>
      <c r="N174" s="69"/>
      <c r="O174" s="69"/>
      <c r="P174" s="69"/>
      <c r="Q174" s="435"/>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25">
      <c r="D175" s="69"/>
      <c r="E175" s="69"/>
      <c r="F175" s="69"/>
      <c r="G175" s="69"/>
      <c r="H175" s="69"/>
      <c r="I175" s="69"/>
      <c r="J175" s="69"/>
      <c r="K175" s="69"/>
      <c r="L175" s="69"/>
      <c r="M175" s="69"/>
      <c r="N175" s="69"/>
      <c r="O175" s="69"/>
      <c r="P175" s="69"/>
      <c r="Q175" s="435"/>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25">
      <c r="D176" s="69"/>
      <c r="E176" s="69"/>
      <c r="F176" s="69"/>
      <c r="G176" s="69"/>
      <c r="H176" s="69"/>
      <c r="I176" s="69"/>
      <c r="J176" s="69"/>
      <c r="K176" s="69"/>
      <c r="L176" s="69"/>
      <c r="M176" s="69"/>
      <c r="N176" s="69"/>
      <c r="O176" s="69"/>
      <c r="P176" s="69"/>
      <c r="Q176" s="435"/>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25">
      <c r="D177" s="69"/>
      <c r="E177" s="69"/>
      <c r="F177" s="69"/>
      <c r="G177" s="69"/>
      <c r="H177" s="69"/>
      <c r="I177" s="69"/>
      <c r="J177" s="69"/>
      <c r="K177" s="69"/>
      <c r="L177" s="69"/>
      <c r="M177" s="69"/>
      <c r="N177" s="69"/>
      <c r="O177" s="69"/>
      <c r="P177" s="69"/>
      <c r="Q177" s="435"/>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25">
      <c r="D178" s="69"/>
      <c r="E178" s="69"/>
      <c r="F178" s="69"/>
      <c r="G178" s="69"/>
      <c r="H178" s="69"/>
      <c r="I178" s="69"/>
      <c r="J178" s="69"/>
      <c r="K178" s="69"/>
      <c r="L178" s="69"/>
      <c r="M178" s="69"/>
      <c r="N178" s="69"/>
      <c r="O178" s="69"/>
      <c r="P178" s="69"/>
      <c r="Q178" s="435"/>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25">
      <c r="D179" s="69"/>
      <c r="E179" s="69"/>
      <c r="F179" s="69"/>
      <c r="G179" s="69"/>
      <c r="H179" s="69"/>
      <c r="I179" s="69"/>
      <c r="J179" s="69"/>
      <c r="K179" s="69"/>
      <c r="L179" s="69"/>
      <c r="M179" s="69"/>
      <c r="N179" s="69"/>
      <c r="O179" s="69"/>
      <c r="P179" s="69"/>
      <c r="Q179" s="435"/>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25">
      <c r="D180" s="69"/>
      <c r="E180" s="69"/>
      <c r="F180" s="69"/>
      <c r="G180" s="69"/>
      <c r="H180" s="69"/>
      <c r="I180" s="69"/>
      <c r="J180" s="69"/>
      <c r="K180" s="69"/>
      <c r="L180" s="69"/>
      <c r="M180" s="69"/>
      <c r="N180" s="69"/>
      <c r="O180" s="69"/>
      <c r="P180" s="69"/>
      <c r="Q180" s="435"/>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25">
      <c r="D181" s="69"/>
      <c r="E181" s="69"/>
      <c r="F181" s="69"/>
      <c r="G181" s="69"/>
      <c r="H181" s="69"/>
      <c r="I181" s="69"/>
      <c r="J181" s="69"/>
      <c r="K181" s="69"/>
      <c r="L181" s="69"/>
      <c r="M181" s="69"/>
      <c r="N181" s="69"/>
      <c r="O181" s="69"/>
      <c r="P181" s="69"/>
      <c r="Q181" s="435"/>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25">
      <c r="D182" s="69"/>
      <c r="E182" s="69"/>
      <c r="F182" s="69"/>
      <c r="G182" s="69"/>
      <c r="H182" s="69"/>
      <c r="I182" s="69"/>
      <c r="J182" s="69"/>
      <c r="K182" s="69"/>
      <c r="L182" s="69"/>
      <c r="M182" s="69"/>
      <c r="N182" s="69"/>
      <c r="O182" s="69"/>
      <c r="P182" s="69"/>
      <c r="Q182" s="435"/>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25">
      <c r="D183" s="69"/>
      <c r="E183" s="69"/>
      <c r="F183" s="69"/>
      <c r="G183" s="69"/>
      <c r="H183" s="69"/>
      <c r="I183" s="69"/>
      <c r="J183" s="69"/>
      <c r="K183" s="69"/>
      <c r="L183" s="69"/>
      <c r="M183" s="69"/>
      <c r="N183" s="69"/>
      <c r="O183" s="69"/>
      <c r="P183" s="69"/>
      <c r="Q183" s="435"/>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25">
      <c r="D184" s="69"/>
      <c r="E184" s="69"/>
      <c r="F184" s="69"/>
      <c r="G184" s="69"/>
      <c r="H184" s="69"/>
      <c r="I184" s="69"/>
      <c r="J184" s="69"/>
      <c r="K184" s="69"/>
      <c r="L184" s="69"/>
      <c r="M184" s="69"/>
      <c r="N184" s="69"/>
      <c r="O184" s="69"/>
      <c r="P184" s="69"/>
      <c r="Q184" s="435"/>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25">
      <c r="D185" s="69"/>
      <c r="E185" s="69"/>
      <c r="F185" s="69"/>
      <c r="G185" s="69"/>
      <c r="H185" s="69"/>
      <c r="I185" s="69"/>
      <c r="J185" s="69"/>
      <c r="K185" s="69"/>
      <c r="L185" s="69"/>
      <c r="M185" s="69"/>
      <c r="N185" s="69"/>
      <c r="O185" s="69"/>
      <c r="P185" s="69"/>
      <c r="Q185" s="435"/>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25">
      <c r="D186" s="69"/>
      <c r="E186" s="69"/>
      <c r="F186" s="69"/>
      <c r="G186" s="69"/>
      <c r="H186" s="69"/>
      <c r="I186" s="69"/>
      <c r="J186" s="69"/>
      <c r="K186" s="69"/>
      <c r="L186" s="69"/>
      <c r="M186" s="69"/>
      <c r="N186" s="69"/>
      <c r="O186" s="69"/>
      <c r="P186" s="69"/>
      <c r="Q186" s="435"/>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25">
      <c r="D187" s="69"/>
      <c r="E187" s="69"/>
      <c r="F187" s="69"/>
      <c r="G187" s="69"/>
      <c r="H187" s="69"/>
      <c r="I187" s="69"/>
      <c r="J187" s="69"/>
      <c r="K187" s="69"/>
      <c r="L187" s="69"/>
      <c r="M187" s="69"/>
      <c r="N187" s="69"/>
      <c r="O187" s="69"/>
      <c r="P187" s="69"/>
      <c r="Q187" s="435"/>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25">
      <c r="D188" s="69"/>
      <c r="E188" s="69"/>
      <c r="F188" s="69"/>
      <c r="G188" s="69"/>
      <c r="H188" s="69"/>
      <c r="I188" s="69"/>
      <c r="J188" s="69"/>
      <c r="K188" s="69"/>
      <c r="L188" s="69"/>
      <c r="M188" s="69"/>
      <c r="N188" s="69"/>
      <c r="O188" s="69"/>
      <c r="P188" s="69"/>
      <c r="Q188" s="435"/>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25">
      <c r="D189" s="69"/>
      <c r="E189" s="69"/>
      <c r="F189" s="69"/>
      <c r="G189" s="69"/>
      <c r="H189" s="69"/>
      <c r="I189" s="69"/>
      <c r="J189" s="69"/>
      <c r="K189" s="69"/>
      <c r="L189" s="69"/>
      <c r="M189" s="69"/>
      <c r="N189" s="69"/>
      <c r="O189" s="69"/>
      <c r="P189" s="69"/>
      <c r="Q189" s="435"/>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25">
      <c r="D190" s="69"/>
      <c r="E190" s="69"/>
      <c r="F190" s="69"/>
      <c r="G190" s="69"/>
      <c r="H190" s="69"/>
      <c r="I190" s="69"/>
      <c r="J190" s="69"/>
      <c r="K190" s="69"/>
      <c r="L190" s="69"/>
      <c r="M190" s="69"/>
      <c r="N190" s="69"/>
      <c r="O190" s="69"/>
      <c r="P190" s="69"/>
      <c r="Q190" s="435"/>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25">
      <c r="D191" s="69"/>
      <c r="E191" s="69"/>
      <c r="F191" s="69"/>
      <c r="G191" s="69"/>
      <c r="H191" s="69"/>
      <c r="I191" s="69"/>
      <c r="J191" s="69"/>
      <c r="K191" s="69"/>
      <c r="L191" s="69"/>
      <c r="M191" s="69"/>
      <c r="N191" s="69"/>
      <c r="O191" s="69"/>
      <c r="P191" s="69"/>
      <c r="Q191" s="435"/>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25">
      <c r="D192" s="69"/>
      <c r="E192" s="69"/>
      <c r="F192" s="69"/>
      <c r="G192" s="69"/>
      <c r="H192" s="69"/>
      <c r="I192" s="69"/>
      <c r="J192" s="69"/>
      <c r="K192" s="69"/>
      <c r="L192" s="69"/>
      <c r="M192" s="69"/>
      <c r="N192" s="69"/>
      <c r="O192" s="69"/>
      <c r="P192" s="69"/>
      <c r="Q192" s="435"/>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25">
      <c r="D193" s="69"/>
      <c r="E193" s="69"/>
      <c r="F193" s="69"/>
      <c r="G193" s="69"/>
      <c r="H193" s="69"/>
      <c r="I193" s="69"/>
      <c r="J193" s="69"/>
      <c r="K193" s="69"/>
      <c r="L193" s="69"/>
      <c r="M193" s="69"/>
      <c r="N193" s="69"/>
      <c r="O193" s="69"/>
      <c r="P193" s="69"/>
      <c r="Q193" s="435"/>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25">
      <c r="D194" s="69"/>
      <c r="E194" s="69"/>
      <c r="F194" s="69"/>
      <c r="G194" s="69"/>
      <c r="H194" s="69"/>
      <c r="I194" s="69"/>
      <c r="J194" s="69"/>
      <c r="K194" s="69"/>
      <c r="L194" s="69"/>
      <c r="M194" s="69"/>
      <c r="N194" s="69"/>
      <c r="O194" s="69"/>
      <c r="P194" s="69"/>
      <c r="Q194" s="435"/>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25">
      <c r="D195" s="69"/>
      <c r="E195" s="69"/>
      <c r="F195" s="69"/>
      <c r="G195" s="69"/>
      <c r="H195" s="69"/>
      <c r="I195" s="69"/>
      <c r="J195" s="69"/>
      <c r="K195" s="69"/>
      <c r="L195" s="69"/>
      <c r="M195" s="69"/>
      <c r="N195" s="69"/>
      <c r="O195" s="69"/>
      <c r="P195" s="69"/>
      <c r="Q195" s="435"/>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25">
      <c r="D196" s="69"/>
      <c r="E196" s="69"/>
      <c r="F196" s="69"/>
      <c r="G196" s="69"/>
      <c r="H196" s="69"/>
      <c r="I196" s="69"/>
      <c r="J196" s="69"/>
      <c r="K196" s="69"/>
      <c r="L196" s="69"/>
      <c r="M196" s="69"/>
      <c r="N196" s="69"/>
      <c r="O196" s="69"/>
      <c r="P196" s="69"/>
      <c r="Q196" s="435"/>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25">
      <c r="D197" s="69"/>
      <c r="E197" s="69"/>
      <c r="F197" s="69"/>
      <c r="G197" s="69"/>
      <c r="H197" s="69"/>
      <c r="I197" s="69"/>
      <c r="J197" s="69"/>
      <c r="K197" s="69"/>
      <c r="L197" s="69"/>
      <c r="M197" s="69"/>
      <c r="N197" s="69"/>
      <c r="O197" s="69"/>
      <c r="P197" s="69"/>
      <c r="Q197" s="435"/>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25">
      <c r="D198" s="69"/>
      <c r="E198" s="69"/>
      <c r="F198" s="69"/>
      <c r="G198" s="69"/>
      <c r="H198" s="69"/>
      <c r="I198" s="69"/>
      <c r="J198" s="69"/>
      <c r="K198" s="69"/>
      <c r="L198" s="69"/>
      <c r="M198" s="69"/>
      <c r="N198" s="69"/>
      <c r="O198" s="69"/>
      <c r="P198" s="69"/>
      <c r="Q198" s="435"/>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25">
      <c r="D199" s="69"/>
      <c r="E199" s="69"/>
      <c r="F199" s="69"/>
      <c r="G199" s="69"/>
      <c r="H199" s="69"/>
      <c r="I199" s="69"/>
      <c r="J199" s="69"/>
      <c r="K199" s="69"/>
      <c r="L199" s="69"/>
      <c r="M199" s="69"/>
      <c r="N199" s="69"/>
      <c r="O199" s="69"/>
      <c r="P199" s="69"/>
      <c r="Q199" s="435"/>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25">
      <c r="D200" s="69"/>
      <c r="E200" s="69"/>
      <c r="F200" s="69"/>
      <c r="G200" s="69"/>
      <c r="H200" s="69"/>
      <c r="I200" s="69"/>
      <c r="J200" s="69"/>
      <c r="K200" s="69"/>
      <c r="L200" s="69"/>
      <c r="M200" s="69"/>
      <c r="N200" s="69"/>
      <c r="O200" s="69"/>
      <c r="P200" s="69"/>
      <c r="Q200" s="435"/>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25">
      <c r="D201" s="69"/>
      <c r="E201" s="69"/>
      <c r="F201" s="69"/>
      <c r="G201" s="69"/>
      <c r="H201" s="69"/>
      <c r="I201" s="69"/>
      <c r="J201" s="69"/>
      <c r="K201" s="69"/>
      <c r="L201" s="69"/>
      <c r="M201" s="69"/>
      <c r="N201" s="69"/>
      <c r="O201" s="69"/>
      <c r="P201" s="69"/>
      <c r="Q201" s="435"/>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25">
      <c r="D202" s="69"/>
      <c r="E202" s="69"/>
      <c r="F202" s="69"/>
      <c r="G202" s="69"/>
      <c r="H202" s="69"/>
      <c r="I202" s="69"/>
      <c r="J202" s="69"/>
      <c r="K202" s="69"/>
      <c r="L202" s="69"/>
      <c r="M202" s="69"/>
      <c r="N202" s="69"/>
      <c r="O202" s="69"/>
      <c r="P202" s="69"/>
      <c r="Q202" s="435"/>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25">
      <c r="D203" s="69"/>
      <c r="E203" s="69"/>
      <c r="F203" s="69"/>
      <c r="G203" s="69"/>
      <c r="H203" s="69"/>
      <c r="I203" s="69"/>
      <c r="J203" s="69"/>
      <c r="K203" s="69"/>
      <c r="L203" s="69"/>
      <c r="M203" s="69"/>
      <c r="N203" s="69"/>
      <c r="O203" s="69"/>
      <c r="P203" s="69"/>
      <c r="Q203" s="435"/>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25">
      <c r="D204" s="69"/>
      <c r="E204" s="69"/>
      <c r="F204" s="69"/>
      <c r="G204" s="69"/>
      <c r="H204" s="69"/>
      <c r="I204" s="69"/>
      <c r="J204" s="69"/>
      <c r="K204" s="69"/>
      <c r="L204" s="69"/>
      <c r="M204" s="69"/>
      <c r="N204" s="69"/>
      <c r="O204" s="69"/>
      <c r="P204" s="69"/>
      <c r="Q204" s="435"/>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25">
      <c r="D205" s="69"/>
      <c r="E205" s="69"/>
      <c r="F205" s="69"/>
      <c r="G205" s="69"/>
      <c r="H205" s="69"/>
      <c r="I205" s="69"/>
      <c r="J205" s="69"/>
      <c r="K205" s="69"/>
      <c r="L205" s="69"/>
      <c r="M205" s="69"/>
      <c r="N205" s="69"/>
      <c r="O205" s="69"/>
      <c r="P205" s="69"/>
      <c r="Q205" s="435"/>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25">
      <c r="D206" s="69"/>
      <c r="E206" s="69"/>
      <c r="F206" s="69"/>
      <c r="G206" s="69"/>
      <c r="H206" s="69"/>
      <c r="I206" s="69"/>
      <c r="J206" s="69"/>
      <c r="K206" s="69"/>
      <c r="L206" s="69"/>
      <c r="M206" s="69"/>
      <c r="N206" s="69"/>
      <c r="O206" s="69"/>
      <c r="P206" s="69"/>
      <c r="Q206" s="435"/>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25">
      <c r="D207" s="69"/>
      <c r="E207" s="69"/>
      <c r="F207" s="69"/>
      <c r="G207" s="69"/>
      <c r="H207" s="69"/>
      <c r="I207" s="69"/>
      <c r="J207" s="69"/>
      <c r="K207" s="69"/>
      <c r="L207" s="69"/>
      <c r="M207" s="69"/>
      <c r="N207" s="69"/>
      <c r="O207" s="69"/>
      <c r="P207" s="69"/>
      <c r="Q207" s="435"/>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25">
      <c r="D208" s="69"/>
      <c r="E208" s="69"/>
      <c r="F208" s="69"/>
      <c r="G208" s="69"/>
      <c r="H208" s="69"/>
      <c r="I208" s="69"/>
      <c r="J208" s="69"/>
      <c r="K208" s="69"/>
      <c r="L208" s="69"/>
      <c r="M208" s="69"/>
      <c r="N208" s="69"/>
      <c r="O208" s="69"/>
      <c r="P208" s="69"/>
      <c r="Q208" s="435"/>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25">
      <c r="D209" s="69"/>
      <c r="E209" s="69"/>
      <c r="F209" s="69"/>
      <c r="G209" s="69"/>
      <c r="H209" s="69"/>
      <c r="I209" s="69"/>
      <c r="J209" s="69"/>
      <c r="K209" s="69"/>
      <c r="L209" s="69"/>
      <c r="M209" s="69"/>
      <c r="N209" s="69"/>
      <c r="O209" s="69"/>
      <c r="P209" s="69"/>
      <c r="Q209" s="435"/>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25">
      <c r="D210" s="69"/>
      <c r="E210" s="69"/>
      <c r="F210" s="69"/>
      <c r="G210" s="69"/>
      <c r="H210" s="69"/>
      <c r="I210" s="69"/>
      <c r="J210" s="69"/>
      <c r="K210" s="69"/>
      <c r="L210" s="69"/>
      <c r="M210" s="69"/>
      <c r="N210" s="69"/>
      <c r="O210" s="69"/>
      <c r="P210" s="69"/>
      <c r="Q210" s="435"/>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25">
      <c r="D211" s="69"/>
      <c r="E211" s="69"/>
      <c r="F211" s="69"/>
      <c r="G211" s="69"/>
      <c r="H211" s="69"/>
      <c r="I211" s="69"/>
      <c r="J211" s="69"/>
      <c r="K211" s="69"/>
      <c r="L211" s="69"/>
      <c r="M211" s="69"/>
      <c r="N211" s="69"/>
      <c r="O211" s="69"/>
      <c r="P211" s="69"/>
      <c r="Q211" s="435"/>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25">
      <c r="D212" s="69"/>
      <c r="E212" s="69"/>
      <c r="F212" s="69"/>
      <c r="G212" s="69"/>
      <c r="H212" s="69"/>
      <c r="I212" s="69"/>
      <c r="J212" s="69"/>
      <c r="K212" s="69"/>
      <c r="L212" s="69"/>
      <c r="M212" s="69"/>
      <c r="N212" s="69"/>
      <c r="O212" s="69"/>
      <c r="P212" s="69"/>
      <c r="Q212" s="435"/>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25">
      <c r="D213" s="69"/>
      <c r="E213" s="69"/>
      <c r="F213" s="69"/>
      <c r="G213" s="69"/>
      <c r="H213" s="69"/>
      <c r="I213" s="69"/>
      <c r="J213" s="69"/>
      <c r="K213" s="69"/>
      <c r="L213" s="69"/>
      <c r="M213" s="69"/>
      <c r="N213" s="69"/>
      <c r="O213" s="69"/>
      <c r="P213" s="69"/>
      <c r="Q213" s="435"/>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25">
      <c r="D214" s="69"/>
      <c r="E214" s="69"/>
      <c r="F214" s="69"/>
      <c r="G214" s="69"/>
      <c r="H214" s="69"/>
      <c r="I214" s="69"/>
      <c r="J214" s="69"/>
      <c r="K214" s="69"/>
      <c r="L214" s="69"/>
      <c r="M214" s="69"/>
      <c r="N214" s="69"/>
      <c r="O214" s="69"/>
      <c r="P214" s="69"/>
      <c r="Q214" s="435"/>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25">
      <c r="D215" s="69"/>
      <c r="E215" s="69"/>
      <c r="F215" s="69"/>
      <c r="G215" s="69"/>
      <c r="H215" s="69"/>
      <c r="I215" s="69"/>
      <c r="J215" s="69"/>
      <c r="K215" s="69"/>
      <c r="L215" s="69"/>
      <c r="M215" s="69"/>
      <c r="N215" s="69"/>
      <c r="O215" s="69"/>
      <c r="P215" s="69"/>
      <c r="Q215" s="435"/>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25">
      <c r="D216" s="69"/>
      <c r="E216" s="69"/>
      <c r="F216" s="69"/>
      <c r="G216" s="69"/>
      <c r="H216" s="69"/>
      <c r="I216" s="69"/>
      <c r="J216" s="69"/>
      <c r="K216" s="69"/>
      <c r="L216" s="69"/>
      <c r="M216" s="69"/>
      <c r="N216" s="69"/>
      <c r="O216" s="69"/>
      <c r="P216" s="69"/>
      <c r="Q216" s="435"/>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25">
      <c r="D217" s="69"/>
      <c r="E217" s="69"/>
      <c r="F217" s="69"/>
      <c r="G217" s="69"/>
      <c r="H217" s="69"/>
      <c r="I217" s="69"/>
      <c r="J217" s="69"/>
      <c r="K217" s="69"/>
      <c r="L217" s="69"/>
      <c r="M217" s="69"/>
      <c r="N217" s="69"/>
      <c r="O217" s="69"/>
      <c r="P217" s="69"/>
      <c r="Q217" s="435"/>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25">
      <c r="D218" s="69"/>
      <c r="E218" s="69"/>
      <c r="F218" s="69"/>
      <c r="G218" s="69"/>
      <c r="H218" s="69"/>
      <c r="I218" s="69"/>
      <c r="J218" s="69"/>
      <c r="K218" s="69"/>
      <c r="L218" s="69"/>
      <c r="M218" s="69"/>
      <c r="N218" s="69"/>
      <c r="O218" s="69"/>
      <c r="P218" s="69"/>
      <c r="Q218" s="435"/>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25">
      <c r="D219" s="69"/>
      <c r="E219" s="69"/>
      <c r="F219" s="69"/>
      <c r="G219" s="69"/>
      <c r="H219" s="69"/>
      <c r="I219" s="69"/>
      <c r="J219" s="69"/>
      <c r="K219" s="69"/>
      <c r="L219" s="69"/>
      <c r="M219" s="69"/>
      <c r="N219" s="69"/>
      <c r="O219" s="69"/>
      <c r="P219" s="69"/>
      <c r="Q219" s="435"/>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25">
      <c r="D220" s="69"/>
      <c r="E220" s="69"/>
      <c r="F220" s="69"/>
      <c r="G220" s="69"/>
      <c r="H220" s="69"/>
      <c r="I220" s="69"/>
      <c r="J220" s="69"/>
      <c r="K220" s="69"/>
      <c r="L220" s="69"/>
      <c r="M220" s="69"/>
      <c r="N220" s="69"/>
      <c r="O220" s="69"/>
      <c r="P220" s="69"/>
      <c r="Q220" s="435"/>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25">
      <c r="D221" s="69"/>
      <c r="E221" s="69"/>
      <c r="F221" s="69"/>
      <c r="G221" s="69"/>
      <c r="H221" s="69"/>
      <c r="I221" s="69"/>
      <c r="J221" s="69"/>
      <c r="K221" s="69"/>
      <c r="L221" s="69"/>
      <c r="M221" s="69"/>
      <c r="N221" s="69"/>
      <c r="O221" s="69"/>
      <c r="P221" s="69"/>
      <c r="Q221" s="435"/>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25">
      <c r="D222" s="69"/>
      <c r="E222" s="69"/>
      <c r="F222" s="69"/>
      <c r="G222" s="69"/>
      <c r="H222" s="69"/>
      <c r="I222" s="69"/>
      <c r="J222" s="69"/>
      <c r="K222" s="69"/>
      <c r="L222" s="69"/>
      <c r="M222" s="69"/>
      <c r="N222" s="69"/>
      <c r="O222" s="69"/>
      <c r="P222" s="69"/>
      <c r="Q222" s="435"/>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25">
      <c r="D223" s="69"/>
      <c r="E223" s="69"/>
      <c r="F223" s="69"/>
      <c r="G223" s="69"/>
      <c r="H223" s="69"/>
      <c r="I223" s="69"/>
      <c r="J223" s="69"/>
      <c r="K223" s="69"/>
      <c r="L223" s="69"/>
      <c r="M223" s="69"/>
      <c r="N223" s="69"/>
      <c r="O223" s="69"/>
      <c r="P223" s="69"/>
      <c r="Q223" s="435"/>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25">
      <c r="D224" s="69"/>
      <c r="E224" s="69"/>
      <c r="F224" s="69"/>
      <c r="G224" s="69"/>
      <c r="H224" s="69"/>
      <c r="I224" s="69"/>
      <c r="J224" s="69"/>
      <c r="K224" s="69"/>
      <c r="L224" s="69"/>
      <c r="M224" s="69"/>
      <c r="N224" s="69"/>
      <c r="O224" s="69"/>
      <c r="P224" s="69"/>
      <c r="Q224" s="435"/>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25">
      <c r="D225" s="69"/>
      <c r="E225" s="69"/>
      <c r="F225" s="69"/>
      <c r="G225" s="69"/>
      <c r="H225" s="69"/>
      <c r="I225" s="69"/>
      <c r="J225" s="69"/>
      <c r="K225" s="69"/>
      <c r="L225" s="69"/>
      <c r="M225" s="69"/>
      <c r="N225" s="69"/>
      <c r="O225" s="69"/>
      <c r="P225" s="69"/>
      <c r="Q225" s="435"/>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25">
      <c r="D226" s="69"/>
      <c r="E226" s="69"/>
      <c r="F226" s="69"/>
      <c r="G226" s="69"/>
      <c r="H226" s="69"/>
      <c r="I226" s="69"/>
      <c r="J226" s="69"/>
      <c r="K226" s="69"/>
      <c r="L226" s="69"/>
      <c r="M226" s="69"/>
      <c r="N226" s="69"/>
      <c r="O226" s="69"/>
      <c r="P226" s="69"/>
      <c r="Q226" s="435"/>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25">
      <c r="D227" s="69"/>
      <c r="E227" s="69"/>
      <c r="F227" s="69"/>
      <c r="G227" s="69"/>
      <c r="H227" s="69"/>
      <c r="I227" s="69"/>
      <c r="J227" s="69"/>
      <c r="K227" s="69"/>
      <c r="L227" s="69"/>
      <c r="M227" s="69"/>
      <c r="N227" s="69"/>
      <c r="O227" s="69"/>
      <c r="P227" s="69"/>
      <c r="Q227" s="435"/>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25">
      <c r="D228" s="69"/>
      <c r="E228" s="69"/>
      <c r="F228" s="69"/>
      <c r="G228" s="69"/>
      <c r="H228" s="69"/>
      <c r="I228" s="69"/>
      <c r="J228" s="69"/>
      <c r="K228" s="69"/>
      <c r="L228" s="69"/>
      <c r="M228" s="69"/>
      <c r="N228" s="69"/>
      <c r="O228" s="69"/>
      <c r="P228" s="69"/>
      <c r="Q228" s="435"/>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25">
      <c r="D229" s="69"/>
      <c r="E229" s="69"/>
      <c r="F229" s="69"/>
      <c r="G229" s="69"/>
      <c r="H229" s="69"/>
      <c r="I229" s="69"/>
      <c r="J229" s="69"/>
      <c r="K229" s="69"/>
      <c r="L229" s="69"/>
      <c r="M229" s="69"/>
      <c r="N229" s="69"/>
      <c r="O229" s="69"/>
      <c r="P229" s="69"/>
      <c r="Q229" s="435"/>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25">
      <c r="D230" s="69"/>
      <c r="E230" s="69"/>
      <c r="F230" s="69"/>
      <c r="G230" s="69"/>
      <c r="H230" s="69"/>
      <c r="I230" s="69"/>
      <c r="J230" s="69"/>
      <c r="K230" s="69"/>
      <c r="L230" s="69"/>
      <c r="M230" s="69"/>
      <c r="N230" s="69"/>
      <c r="O230" s="69"/>
      <c r="P230" s="69"/>
      <c r="Q230" s="435"/>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25">
      <c r="D231" s="69"/>
      <c r="E231" s="69"/>
      <c r="F231" s="69"/>
      <c r="G231" s="69"/>
      <c r="H231" s="69"/>
      <c r="I231" s="69"/>
      <c r="J231" s="69"/>
      <c r="K231" s="69"/>
      <c r="L231" s="69"/>
      <c r="M231" s="69"/>
      <c r="N231" s="69"/>
      <c r="O231" s="69"/>
      <c r="P231" s="69"/>
      <c r="Q231" s="435"/>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25">
      <c r="D232" s="69"/>
      <c r="E232" s="69"/>
      <c r="F232" s="69"/>
      <c r="G232" s="69"/>
      <c r="H232" s="69"/>
      <c r="I232" s="69"/>
      <c r="J232" s="69"/>
      <c r="K232" s="69"/>
      <c r="L232" s="69"/>
      <c r="M232" s="69"/>
      <c r="N232" s="69"/>
      <c r="O232" s="69"/>
      <c r="P232" s="69"/>
      <c r="Q232" s="435"/>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25">
      <c r="D233" s="69"/>
      <c r="E233" s="69"/>
      <c r="F233" s="69"/>
      <c r="G233" s="69"/>
      <c r="H233" s="69"/>
      <c r="I233" s="69"/>
      <c r="J233" s="69"/>
      <c r="K233" s="69"/>
      <c r="L233" s="69"/>
      <c r="M233" s="69"/>
      <c r="N233" s="69"/>
      <c r="O233" s="69"/>
      <c r="P233" s="69"/>
      <c r="Q233" s="435"/>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25">
      <c r="D234" s="69"/>
      <c r="E234" s="69"/>
      <c r="F234" s="69"/>
      <c r="G234" s="69"/>
      <c r="H234" s="69"/>
      <c r="I234" s="69"/>
      <c r="J234" s="69"/>
      <c r="K234" s="69"/>
      <c r="L234" s="69"/>
      <c r="M234" s="69"/>
      <c r="N234" s="69"/>
      <c r="O234" s="69"/>
      <c r="P234" s="69"/>
      <c r="Q234" s="435"/>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25">
      <c r="D235" s="69"/>
      <c r="E235" s="69"/>
      <c r="F235" s="69"/>
      <c r="G235" s="69"/>
      <c r="H235" s="69"/>
      <c r="I235" s="69"/>
      <c r="J235" s="69"/>
      <c r="K235" s="69"/>
      <c r="L235" s="69"/>
      <c r="M235" s="69"/>
      <c r="N235" s="69"/>
      <c r="O235" s="69"/>
      <c r="P235" s="69"/>
      <c r="Q235" s="435"/>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25">
      <c r="D236" s="69"/>
      <c r="E236" s="69"/>
      <c r="F236" s="69"/>
      <c r="G236" s="69"/>
      <c r="H236" s="69"/>
      <c r="I236" s="69"/>
      <c r="J236" s="69"/>
      <c r="K236" s="69"/>
      <c r="L236" s="69"/>
      <c r="M236" s="69"/>
      <c r="N236" s="69"/>
      <c r="O236" s="69"/>
      <c r="P236" s="69"/>
      <c r="Q236" s="435"/>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25">
      <c r="D237" s="69"/>
      <c r="E237" s="69"/>
      <c r="F237" s="69"/>
      <c r="G237" s="69"/>
      <c r="H237" s="69"/>
      <c r="I237" s="69"/>
      <c r="J237" s="69"/>
      <c r="K237" s="69"/>
      <c r="L237" s="69"/>
      <c r="M237" s="69"/>
      <c r="N237" s="69"/>
      <c r="O237" s="69"/>
      <c r="P237" s="69"/>
      <c r="Q237" s="435"/>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25">
      <c r="D238" s="69"/>
      <c r="E238" s="69"/>
      <c r="F238" s="69"/>
      <c r="G238" s="69"/>
      <c r="H238" s="69"/>
      <c r="I238" s="69"/>
      <c r="J238" s="69"/>
      <c r="K238" s="69"/>
      <c r="L238" s="69"/>
      <c r="M238" s="69"/>
      <c r="N238" s="69"/>
      <c r="O238" s="69"/>
      <c r="P238" s="69"/>
      <c r="Q238" s="435"/>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25">
      <c r="D239" s="69"/>
      <c r="E239" s="69"/>
      <c r="F239" s="69"/>
      <c r="G239" s="69"/>
      <c r="H239" s="69"/>
      <c r="I239" s="69"/>
      <c r="J239" s="69"/>
      <c r="K239" s="69"/>
      <c r="L239" s="69"/>
      <c r="M239" s="69"/>
      <c r="N239" s="69"/>
      <c r="O239" s="69"/>
      <c r="P239" s="69"/>
      <c r="Q239" s="435"/>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25">
      <c r="D240" s="69"/>
      <c r="E240" s="69"/>
      <c r="F240" s="69"/>
      <c r="G240" s="69"/>
      <c r="H240" s="69"/>
      <c r="I240" s="69"/>
      <c r="J240" s="69"/>
      <c r="K240" s="69"/>
      <c r="L240" s="69"/>
      <c r="M240" s="69"/>
      <c r="N240" s="69"/>
      <c r="O240" s="69"/>
      <c r="P240" s="69"/>
      <c r="Q240" s="435"/>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25">
      <c r="D241" s="69"/>
      <c r="E241" s="69"/>
      <c r="F241" s="69"/>
      <c r="G241" s="69"/>
      <c r="H241" s="69"/>
      <c r="I241" s="69"/>
      <c r="J241" s="69"/>
      <c r="K241" s="69"/>
      <c r="L241" s="69"/>
      <c r="M241" s="69"/>
      <c r="N241" s="69"/>
      <c r="O241" s="69"/>
      <c r="P241" s="69"/>
      <c r="Q241" s="435"/>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25">
      <c r="D242" s="69"/>
      <c r="E242" s="69"/>
      <c r="F242" s="69"/>
      <c r="G242" s="69"/>
      <c r="H242" s="69"/>
      <c r="I242" s="69"/>
      <c r="J242" s="69"/>
      <c r="K242" s="69"/>
      <c r="L242" s="69"/>
      <c r="M242" s="69"/>
      <c r="N242" s="69"/>
      <c r="O242" s="69"/>
      <c r="P242" s="69"/>
      <c r="Q242" s="435"/>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25">
      <c r="D243" s="69"/>
      <c r="E243" s="69"/>
      <c r="F243" s="69"/>
      <c r="G243" s="69"/>
      <c r="H243" s="69"/>
      <c r="I243" s="69"/>
      <c r="J243" s="69"/>
      <c r="K243" s="69"/>
      <c r="L243" s="69"/>
      <c r="M243" s="69"/>
      <c r="N243" s="69"/>
      <c r="O243" s="69"/>
      <c r="P243" s="69"/>
      <c r="Q243" s="435"/>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25">
      <c r="D244" s="69"/>
      <c r="E244" s="69"/>
      <c r="F244" s="69"/>
      <c r="G244" s="69"/>
      <c r="H244" s="69"/>
      <c r="I244" s="69"/>
      <c r="J244" s="69"/>
      <c r="K244" s="69"/>
      <c r="L244" s="69"/>
      <c r="M244" s="69"/>
      <c r="N244" s="69"/>
      <c r="O244" s="69"/>
      <c r="P244" s="69"/>
      <c r="Q244" s="435"/>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25">
      <c r="D245" s="69"/>
      <c r="E245" s="69"/>
      <c r="F245" s="69"/>
      <c r="G245" s="69"/>
      <c r="H245" s="69"/>
      <c r="I245" s="69"/>
      <c r="J245" s="69"/>
      <c r="K245" s="69"/>
      <c r="L245" s="69"/>
      <c r="M245" s="69"/>
      <c r="N245" s="69"/>
      <c r="O245" s="69"/>
      <c r="P245" s="69"/>
      <c r="Q245" s="435"/>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25">
      <c r="D246" s="69"/>
      <c r="E246" s="69"/>
      <c r="F246" s="69"/>
      <c r="G246" s="69"/>
      <c r="H246" s="69"/>
      <c r="I246" s="69"/>
      <c r="J246" s="69"/>
      <c r="K246" s="69"/>
      <c r="L246" s="69"/>
      <c r="M246" s="69"/>
      <c r="N246" s="69"/>
      <c r="O246" s="69"/>
      <c r="P246" s="69"/>
      <c r="Q246" s="435"/>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25">
      <c r="D247" s="69"/>
      <c r="E247" s="69"/>
      <c r="F247" s="69"/>
      <c r="G247" s="69"/>
      <c r="H247" s="69"/>
      <c r="I247" s="69"/>
      <c r="J247" s="69"/>
      <c r="K247" s="69"/>
      <c r="L247" s="69"/>
      <c r="M247" s="69"/>
      <c r="N247" s="69"/>
      <c r="O247" s="69"/>
      <c r="P247" s="69"/>
      <c r="Q247" s="435"/>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25">
      <c r="D248" s="69"/>
      <c r="E248" s="69"/>
      <c r="F248" s="69"/>
      <c r="G248" s="69"/>
      <c r="H248" s="69"/>
      <c r="I248" s="69"/>
      <c r="J248" s="69"/>
      <c r="K248" s="69"/>
      <c r="L248" s="69"/>
      <c r="M248" s="69"/>
      <c r="N248" s="69"/>
      <c r="O248" s="69"/>
      <c r="P248" s="69"/>
      <c r="Q248" s="435"/>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25">
      <c r="D249" s="69"/>
      <c r="E249" s="69"/>
      <c r="F249" s="69"/>
      <c r="G249" s="69"/>
      <c r="H249" s="69"/>
      <c r="I249" s="69"/>
      <c r="J249" s="69"/>
      <c r="K249" s="69"/>
      <c r="L249" s="69"/>
      <c r="M249" s="69"/>
      <c r="N249" s="69"/>
      <c r="O249" s="69"/>
      <c r="P249" s="69"/>
      <c r="Q249" s="435"/>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25">
      <c r="D250" s="69"/>
      <c r="E250" s="69"/>
      <c r="F250" s="69"/>
      <c r="G250" s="69"/>
      <c r="H250" s="69"/>
      <c r="I250" s="69"/>
      <c r="J250" s="69"/>
      <c r="K250" s="69"/>
      <c r="L250" s="69"/>
      <c r="M250" s="69"/>
      <c r="N250" s="69"/>
      <c r="O250" s="69"/>
      <c r="P250" s="69"/>
      <c r="Q250" s="435"/>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25">
      <c r="D251" s="69"/>
      <c r="E251" s="69"/>
      <c r="F251" s="69"/>
      <c r="G251" s="69"/>
      <c r="H251" s="69"/>
      <c r="I251" s="69"/>
      <c r="J251" s="69"/>
      <c r="K251" s="69"/>
      <c r="L251" s="69"/>
      <c r="M251" s="69"/>
      <c r="N251" s="69"/>
      <c r="O251" s="69"/>
      <c r="P251" s="69"/>
      <c r="Q251" s="435"/>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25">
      <c r="D252" s="69"/>
      <c r="E252" s="69"/>
      <c r="F252" s="69"/>
      <c r="G252" s="69"/>
      <c r="H252" s="69"/>
      <c r="I252" s="69"/>
      <c r="J252" s="69"/>
      <c r="K252" s="69"/>
      <c r="L252" s="69"/>
      <c r="M252" s="69"/>
      <c r="N252" s="69"/>
      <c r="O252" s="69"/>
      <c r="P252" s="69"/>
      <c r="Q252" s="435"/>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25">
      <c r="D253" s="69"/>
      <c r="E253" s="69"/>
      <c r="F253" s="69"/>
      <c r="G253" s="69"/>
      <c r="H253" s="69"/>
      <c r="I253" s="69"/>
      <c r="J253" s="69"/>
      <c r="K253" s="69"/>
      <c r="L253" s="69"/>
      <c r="M253" s="69"/>
      <c r="N253" s="69"/>
      <c r="O253" s="69"/>
      <c r="P253" s="69"/>
      <c r="Q253" s="435"/>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25">
      <c r="D254" s="69"/>
      <c r="E254" s="69"/>
      <c r="F254" s="69"/>
      <c r="G254" s="69"/>
      <c r="H254" s="69"/>
      <c r="I254" s="69"/>
      <c r="J254" s="69"/>
      <c r="K254" s="69"/>
      <c r="L254" s="69"/>
      <c r="M254" s="69"/>
      <c r="N254" s="69"/>
      <c r="O254" s="69"/>
      <c r="P254" s="69"/>
      <c r="Q254" s="435"/>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25">
      <c r="D255" s="69"/>
      <c r="E255" s="69"/>
      <c r="F255" s="69"/>
      <c r="G255" s="69"/>
      <c r="H255" s="69"/>
      <c r="I255" s="69"/>
      <c r="J255" s="69"/>
      <c r="K255" s="69"/>
      <c r="L255" s="69"/>
      <c r="M255" s="69"/>
      <c r="N255" s="69"/>
      <c r="O255" s="69"/>
      <c r="P255" s="69"/>
      <c r="Q255" s="435"/>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25">
      <c r="D256" s="69"/>
      <c r="E256" s="69"/>
      <c r="F256" s="69"/>
      <c r="G256" s="69"/>
      <c r="H256" s="69"/>
      <c r="I256" s="69"/>
      <c r="J256" s="69"/>
      <c r="K256" s="69"/>
      <c r="L256" s="69"/>
      <c r="M256" s="69"/>
      <c r="N256" s="69"/>
      <c r="O256" s="69"/>
      <c r="P256" s="69"/>
      <c r="Q256" s="435"/>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25">
      <c r="D257" s="69"/>
      <c r="E257" s="69"/>
      <c r="F257" s="69"/>
      <c r="G257" s="69"/>
      <c r="H257" s="69"/>
      <c r="I257" s="69"/>
      <c r="J257" s="69"/>
      <c r="K257" s="69"/>
      <c r="L257" s="69"/>
      <c r="M257" s="69"/>
      <c r="N257" s="69"/>
      <c r="O257" s="69"/>
      <c r="P257" s="69"/>
      <c r="Q257" s="435"/>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25">
      <c r="D258" s="69"/>
      <c r="E258" s="69"/>
      <c r="F258" s="69"/>
      <c r="G258" s="69"/>
      <c r="H258" s="69"/>
      <c r="I258" s="69"/>
      <c r="J258" s="69"/>
      <c r="K258" s="69"/>
      <c r="L258" s="69"/>
      <c r="M258" s="69"/>
      <c r="N258" s="69"/>
      <c r="O258" s="69"/>
      <c r="P258" s="69"/>
      <c r="Q258" s="435"/>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25">
      <c r="D259" s="69"/>
      <c r="E259" s="69"/>
      <c r="F259" s="69"/>
      <c r="G259" s="69"/>
      <c r="H259" s="69"/>
      <c r="I259" s="69"/>
      <c r="J259" s="69"/>
      <c r="K259" s="69"/>
      <c r="L259" s="69"/>
      <c r="M259" s="69"/>
      <c r="N259" s="69"/>
      <c r="O259" s="69"/>
      <c r="P259" s="69"/>
      <c r="Q259" s="435"/>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25">
      <c r="D260" s="69"/>
      <c r="E260" s="69"/>
      <c r="F260" s="69"/>
      <c r="G260" s="69"/>
      <c r="H260" s="69"/>
      <c r="I260" s="69"/>
      <c r="J260" s="69"/>
      <c r="K260" s="69"/>
      <c r="L260" s="69"/>
      <c r="M260" s="69"/>
      <c r="N260" s="69"/>
      <c r="O260" s="69"/>
      <c r="P260" s="69"/>
      <c r="Q260" s="435"/>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25">
      <c r="D261" s="69"/>
      <c r="E261" s="69"/>
      <c r="F261" s="69"/>
      <c r="G261" s="69"/>
      <c r="H261" s="69"/>
      <c r="I261" s="69"/>
      <c r="J261" s="69"/>
      <c r="K261" s="69"/>
      <c r="L261" s="69"/>
      <c r="M261" s="69"/>
      <c r="N261" s="69"/>
      <c r="O261" s="69"/>
      <c r="P261" s="69"/>
      <c r="Q261" s="435"/>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25">
      <c r="D262" s="69"/>
      <c r="E262" s="69"/>
      <c r="F262" s="69"/>
      <c r="G262" s="69"/>
      <c r="H262" s="69"/>
      <c r="I262" s="69"/>
      <c r="J262" s="69"/>
      <c r="K262" s="69"/>
      <c r="L262" s="69"/>
      <c r="M262" s="69"/>
      <c r="N262" s="69"/>
      <c r="O262" s="69"/>
      <c r="P262" s="69"/>
      <c r="Q262" s="435"/>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25">
      <c r="D263" s="69"/>
      <c r="E263" s="69"/>
      <c r="F263" s="69"/>
      <c r="G263" s="69"/>
      <c r="H263" s="69"/>
      <c r="I263" s="69"/>
      <c r="J263" s="69"/>
      <c r="K263" s="69"/>
      <c r="L263" s="69"/>
      <c r="M263" s="69"/>
      <c r="N263" s="69"/>
      <c r="O263" s="69"/>
      <c r="P263" s="69"/>
      <c r="Q263" s="435"/>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25">
      <c r="D264" s="69"/>
      <c r="E264" s="69"/>
      <c r="F264" s="69"/>
      <c r="G264" s="69"/>
      <c r="H264" s="69"/>
      <c r="I264" s="69"/>
      <c r="J264" s="69"/>
      <c r="K264" s="69"/>
      <c r="L264" s="69"/>
      <c r="M264" s="69"/>
      <c r="N264" s="69"/>
      <c r="O264" s="69"/>
      <c r="P264" s="69"/>
      <c r="Q264" s="435"/>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25">
      <c r="D265" s="69"/>
      <c r="E265" s="69"/>
      <c r="F265" s="69"/>
      <c r="G265" s="69"/>
      <c r="H265" s="69"/>
      <c r="I265" s="69"/>
      <c r="J265" s="69"/>
      <c r="K265" s="69"/>
      <c r="L265" s="69"/>
      <c r="M265" s="69"/>
      <c r="N265" s="69"/>
      <c r="O265" s="69"/>
      <c r="P265" s="69"/>
      <c r="Q265" s="435"/>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25">
      <c r="D266" s="69"/>
      <c r="E266" s="69"/>
      <c r="F266" s="69"/>
      <c r="G266" s="69"/>
      <c r="H266" s="69"/>
      <c r="I266" s="69"/>
      <c r="J266" s="69"/>
      <c r="K266" s="69"/>
      <c r="L266" s="69"/>
      <c r="M266" s="69"/>
      <c r="N266" s="69"/>
      <c r="O266" s="69"/>
      <c r="P266" s="69"/>
      <c r="Q266" s="435"/>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25">
      <c r="D267" s="69"/>
      <c r="E267" s="69"/>
      <c r="F267" s="69"/>
      <c r="G267" s="69"/>
      <c r="H267" s="69"/>
      <c r="I267" s="69"/>
      <c r="J267" s="69"/>
      <c r="K267" s="69"/>
      <c r="L267" s="69"/>
      <c r="M267" s="69"/>
      <c r="N267" s="69"/>
      <c r="O267" s="69"/>
      <c r="P267" s="69"/>
      <c r="Q267" s="435"/>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25">
      <c r="D268" s="69"/>
      <c r="E268" s="69"/>
      <c r="F268" s="69"/>
      <c r="G268" s="69"/>
      <c r="H268" s="69"/>
      <c r="I268" s="69"/>
      <c r="J268" s="69"/>
      <c r="K268" s="69"/>
      <c r="L268" s="69"/>
      <c r="M268" s="69"/>
      <c r="N268" s="69"/>
      <c r="O268" s="69"/>
      <c r="P268" s="69"/>
      <c r="Q268" s="435"/>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25">
      <c r="D269" s="69"/>
      <c r="E269" s="69"/>
      <c r="F269" s="69"/>
      <c r="G269" s="69"/>
      <c r="H269" s="69"/>
      <c r="I269" s="69"/>
      <c r="J269" s="69"/>
      <c r="K269" s="69"/>
      <c r="L269" s="69"/>
      <c r="M269" s="69"/>
      <c r="N269" s="69"/>
      <c r="O269" s="69"/>
      <c r="P269" s="69"/>
      <c r="Q269" s="435"/>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25">
      <c r="D270" s="69"/>
      <c r="E270" s="69"/>
      <c r="F270" s="69"/>
      <c r="G270" s="69"/>
      <c r="H270" s="69"/>
      <c r="I270" s="69"/>
      <c r="J270" s="69"/>
      <c r="K270" s="69"/>
      <c r="L270" s="69"/>
      <c r="M270" s="69"/>
      <c r="N270" s="69"/>
      <c r="O270" s="69"/>
      <c r="P270" s="69"/>
      <c r="Q270" s="435"/>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25">
      <c r="D271" s="69"/>
      <c r="E271" s="69"/>
      <c r="F271" s="69"/>
      <c r="G271" s="69"/>
      <c r="H271" s="69"/>
      <c r="I271" s="69"/>
      <c r="J271" s="69"/>
      <c r="K271" s="69"/>
      <c r="L271" s="69"/>
      <c r="M271" s="69"/>
      <c r="N271" s="69"/>
      <c r="O271" s="69"/>
      <c r="P271" s="69"/>
      <c r="Q271" s="435"/>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25">
      <c r="D272" s="69"/>
      <c r="E272" s="69"/>
      <c r="F272" s="69"/>
      <c r="G272" s="69"/>
      <c r="H272" s="69"/>
      <c r="I272" s="69"/>
      <c r="J272" s="69"/>
      <c r="K272" s="69"/>
      <c r="L272" s="69"/>
      <c r="M272" s="69"/>
      <c r="N272" s="69"/>
      <c r="O272" s="69"/>
      <c r="P272" s="69"/>
      <c r="Q272" s="435"/>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25">
      <c r="D273" s="69"/>
      <c r="E273" s="69"/>
      <c r="F273" s="69"/>
      <c r="G273" s="69"/>
      <c r="H273" s="69"/>
      <c r="I273" s="69"/>
      <c r="J273" s="69"/>
      <c r="K273" s="69"/>
      <c r="L273" s="69"/>
      <c r="M273" s="69"/>
      <c r="N273" s="69"/>
      <c r="O273" s="69"/>
      <c r="P273" s="69"/>
      <c r="Q273" s="435"/>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25">
      <c r="D274" s="69"/>
      <c r="E274" s="69"/>
      <c r="F274" s="69"/>
      <c r="G274" s="69"/>
      <c r="H274" s="69"/>
      <c r="I274" s="69"/>
      <c r="J274" s="69"/>
      <c r="K274" s="69"/>
      <c r="L274" s="69"/>
      <c r="M274" s="69"/>
      <c r="N274" s="69"/>
      <c r="O274" s="69"/>
      <c r="P274" s="69"/>
      <c r="Q274" s="435"/>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25">
      <c r="D275" s="69"/>
      <c r="E275" s="69"/>
      <c r="F275" s="69"/>
      <c r="G275" s="69"/>
      <c r="H275" s="69"/>
      <c r="I275" s="69"/>
      <c r="J275" s="69"/>
      <c r="K275" s="69"/>
      <c r="L275" s="69"/>
      <c r="M275" s="69"/>
      <c r="N275" s="69"/>
      <c r="O275" s="69"/>
      <c r="P275" s="69"/>
      <c r="Q275" s="435"/>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25">
      <c r="D276" s="69"/>
      <c r="E276" s="69"/>
      <c r="F276" s="69"/>
      <c r="G276" s="69"/>
      <c r="H276" s="69"/>
      <c r="I276" s="69"/>
      <c r="J276" s="69"/>
      <c r="K276" s="69"/>
      <c r="L276" s="69"/>
      <c r="M276" s="69"/>
      <c r="N276" s="69"/>
      <c r="O276" s="69"/>
      <c r="P276" s="69"/>
      <c r="Q276" s="435"/>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25">
      <c r="D277" s="69"/>
      <c r="E277" s="69"/>
      <c r="F277" s="69"/>
      <c r="G277" s="69"/>
      <c r="H277" s="69"/>
      <c r="I277" s="69"/>
      <c r="J277" s="69"/>
      <c r="K277" s="69"/>
      <c r="L277" s="69"/>
      <c r="M277" s="69"/>
      <c r="N277" s="69"/>
      <c r="O277" s="69"/>
      <c r="P277" s="69"/>
      <c r="Q277" s="435"/>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25">
      <c r="D278" s="69"/>
      <c r="E278" s="69"/>
      <c r="F278" s="69"/>
      <c r="G278" s="69"/>
      <c r="H278" s="69"/>
      <c r="I278" s="69"/>
      <c r="J278" s="69"/>
      <c r="K278" s="69"/>
      <c r="L278" s="69"/>
      <c r="M278" s="69"/>
      <c r="N278" s="69"/>
      <c r="O278" s="69"/>
      <c r="P278" s="69"/>
      <c r="Q278" s="435"/>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25">
      <c r="D279" s="69"/>
      <c r="E279" s="69"/>
      <c r="F279" s="69"/>
      <c r="G279" s="69"/>
      <c r="H279" s="69"/>
      <c r="I279" s="69"/>
      <c r="J279" s="69"/>
      <c r="K279" s="69"/>
      <c r="L279" s="69"/>
      <c r="M279" s="69"/>
      <c r="N279" s="69"/>
      <c r="O279" s="69"/>
      <c r="P279" s="69"/>
      <c r="Q279" s="435"/>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25">
      <c r="D280" s="69"/>
      <c r="E280" s="69"/>
      <c r="F280" s="69"/>
      <c r="G280" s="69"/>
      <c r="H280" s="69"/>
      <c r="I280" s="69"/>
      <c r="J280" s="69"/>
      <c r="K280" s="69"/>
      <c r="L280" s="69"/>
      <c r="M280" s="69"/>
      <c r="N280" s="69"/>
      <c r="O280" s="69"/>
      <c r="P280" s="69"/>
      <c r="Q280" s="435"/>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25">
      <c r="D281" s="69"/>
      <c r="E281" s="69"/>
      <c r="F281" s="69"/>
      <c r="G281" s="69"/>
      <c r="H281" s="69"/>
      <c r="I281" s="69"/>
      <c r="J281" s="69"/>
      <c r="K281" s="69"/>
      <c r="L281" s="69"/>
      <c r="M281" s="69"/>
      <c r="N281" s="69"/>
      <c r="O281" s="69"/>
      <c r="P281" s="69"/>
      <c r="Q281" s="435"/>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25">
      <c r="D282" s="69"/>
      <c r="E282" s="69"/>
      <c r="F282" s="69"/>
      <c r="G282" s="69"/>
      <c r="H282" s="69"/>
      <c r="I282" s="69"/>
      <c r="J282" s="69"/>
      <c r="K282" s="69"/>
      <c r="L282" s="69"/>
      <c r="M282" s="69"/>
      <c r="N282" s="69"/>
      <c r="O282" s="69"/>
      <c r="P282" s="69"/>
      <c r="Q282" s="435"/>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25">
      <c r="D283" s="69"/>
      <c r="E283" s="69"/>
      <c r="F283" s="69"/>
      <c r="G283" s="69"/>
      <c r="H283" s="69"/>
      <c r="I283" s="69"/>
      <c r="J283" s="69"/>
      <c r="K283" s="69"/>
      <c r="L283" s="69"/>
      <c r="M283" s="69"/>
      <c r="N283" s="69"/>
      <c r="O283" s="69"/>
      <c r="P283" s="69"/>
      <c r="Q283" s="435"/>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25">
      <c r="D284" s="69"/>
      <c r="E284" s="69"/>
      <c r="F284" s="69"/>
      <c r="G284" s="69"/>
      <c r="H284" s="69"/>
      <c r="I284" s="69"/>
      <c r="J284" s="69"/>
      <c r="K284" s="69"/>
      <c r="L284" s="69"/>
      <c r="M284" s="69"/>
      <c r="N284" s="69"/>
      <c r="O284" s="69"/>
      <c r="P284" s="69"/>
      <c r="Q284" s="435"/>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25">
      <c r="D285" s="69"/>
      <c r="E285" s="69"/>
      <c r="F285" s="69"/>
      <c r="G285" s="69"/>
      <c r="H285" s="69"/>
      <c r="I285" s="69"/>
      <c r="J285" s="69"/>
      <c r="K285" s="69"/>
      <c r="L285" s="69"/>
      <c r="M285" s="69"/>
      <c r="N285" s="69"/>
      <c r="O285" s="69"/>
      <c r="P285" s="69"/>
      <c r="Q285" s="435"/>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25">
      <c r="D286" s="69"/>
      <c r="E286" s="69"/>
      <c r="F286" s="69"/>
      <c r="G286" s="69"/>
      <c r="H286" s="69"/>
      <c r="I286" s="69"/>
      <c r="J286" s="69"/>
      <c r="K286" s="69"/>
      <c r="L286" s="69"/>
      <c r="M286" s="69"/>
      <c r="N286" s="69"/>
      <c r="O286" s="69"/>
      <c r="P286" s="69"/>
      <c r="Q286" s="435"/>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25">
      <c r="D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25">
      <c r="D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25">
      <c r="D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25">
      <c r="D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25">
      <c r="D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25">
      <c r="D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25">
      <c r="D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25">
      <c r="D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25">
      <c r="D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25">
      <c r="D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25">
      <c r="D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25">
      <c r="D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25">
      <c r="D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25">
      <c r="D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25">
      <c r="D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25">
      <c r="D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25">
      <c r="D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25">
      <c r="D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25">
      <c r="D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25">
      <c r="D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25">
      <c r="D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25">
      <c r="D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lt82FfJzmfrBpvX6h2u8LR9vQ/LAtC0l99kuCQHY27L07aCNqXp1ql/T5BO0oSudskLgcdTi6c2ZbLi4z7R6fg==" saltValue="WQvBKZbW+cylwIV9hO/++w==" spinCount="100000" sheet="1" objects="1" scenarios="1"/>
  <mergeCells count="79">
    <mergeCell ref="I11:P11"/>
    <mergeCell ref="E12:H12"/>
    <mergeCell ref="I12:P12"/>
    <mergeCell ref="A1:C1"/>
    <mergeCell ref="N1:W1"/>
    <mergeCell ref="A2:C3"/>
    <mergeCell ref="A4:C5"/>
    <mergeCell ref="A6:C7"/>
    <mergeCell ref="V4:X4"/>
    <mergeCell ref="R3:R5"/>
    <mergeCell ref="S3:S5"/>
    <mergeCell ref="T3:T5"/>
    <mergeCell ref="A8:C9"/>
    <mergeCell ref="A10:C11"/>
    <mergeCell ref="E9:H9"/>
    <mergeCell ref="I9:P9"/>
    <mergeCell ref="E10:H10"/>
    <mergeCell ref="I10:P10"/>
    <mergeCell ref="E7:H7"/>
    <mergeCell ref="I7:P7"/>
    <mergeCell ref="E8:H8"/>
    <mergeCell ref="I8:P8"/>
    <mergeCell ref="A12:C13"/>
    <mergeCell ref="E23:H23"/>
    <mergeCell ref="E24:H24"/>
    <mergeCell ref="A14:C15"/>
    <mergeCell ref="E14:H14"/>
    <mergeCell ref="E15:H15"/>
    <mergeCell ref="E16:H16"/>
    <mergeCell ref="A20:C21"/>
    <mergeCell ref="E17:H17"/>
    <mergeCell ref="E18:H18"/>
    <mergeCell ref="A24:C25"/>
    <mergeCell ref="E19:H19"/>
    <mergeCell ref="E20:H20"/>
    <mergeCell ref="A26:C27"/>
    <mergeCell ref="E21:H21"/>
    <mergeCell ref="E11:H11"/>
    <mergeCell ref="A22:C23"/>
    <mergeCell ref="A42:C42"/>
    <mergeCell ref="A30:C31"/>
    <mergeCell ref="E25:H25"/>
    <mergeCell ref="E26:H26"/>
    <mergeCell ref="A32:C33"/>
    <mergeCell ref="E27:H27"/>
    <mergeCell ref="A34:C35"/>
    <mergeCell ref="E29:H29"/>
    <mergeCell ref="E30:H30"/>
    <mergeCell ref="E32:H32"/>
    <mergeCell ref="E33:H33"/>
    <mergeCell ref="A36:C37"/>
    <mergeCell ref="A38:C39"/>
    <mergeCell ref="A28:C29"/>
    <mergeCell ref="E43:H43"/>
    <mergeCell ref="E44:H44"/>
    <mergeCell ref="E45:H45"/>
    <mergeCell ref="E28:H28"/>
    <mergeCell ref="E39:H39"/>
    <mergeCell ref="E34:H34"/>
    <mergeCell ref="E35:H35"/>
    <mergeCell ref="E36:H36"/>
    <mergeCell ref="E37:H37"/>
    <mergeCell ref="E38:H38"/>
    <mergeCell ref="A16:C17"/>
    <mergeCell ref="A18:C19"/>
    <mergeCell ref="E55:H55"/>
    <mergeCell ref="E56:W58"/>
    <mergeCell ref="A50:C51"/>
    <mergeCell ref="A52:C53"/>
    <mergeCell ref="E52:H52"/>
    <mergeCell ref="E53:H53"/>
    <mergeCell ref="E54:H54"/>
    <mergeCell ref="E51:H51"/>
    <mergeCell ref="E46:H46"/>
    <mergeCell ref="E47:H47"/>
    <mergeCell ref="E49:H49"/>
    <mergeCell ref="E50:H50"/>
    <mergeCell ref="E41:H41"/>
    <mergeCell ref="E42:H42"/>
  </mergeCells>
  <hyperlinks>
    <hyperlink ref="A24:C25" location="SpaceCA!A1" display="- Catering - Breakfast" xr:uid="{3CEF7D84-E35A-4AB1-AA56-E5BBBFC2D008}"/>
    <hyperlink ref="A6:C7" location="SpaceO!A1" display="Important information" xr:uid="{C7737E74-FDC7-4839-ADAC-384A67491FE8}"/>
    <hyperlink ref="A30:C31" location="'SpaceCA (4)'!A1" display="- Catering - Hygiene" xr:uid="{E55F9A12-D137-442D-9442-3EB5C84A1DB5}"/>
    <hyperlink ref="A28:C29" location="'SpaceCA (3)'!A1" display="- Catering - Alcohol" xr:uid="{95D25289-DC3C-45DE-921E-4E4CFB612BF1}"/>
    <hyperlink ref="A26:C27" location="'SpaceCA (2)'!A1" display="- Catering - Lunch/Dinner" xr:uid="{CB183052-9C29-4CF8-9BFF-315E94552218}"/>
    <hyperlink ref="A38:C39" location="SpaceTC!A1" display="Terms and Conditions" xr:uid="{CF9E2D15-22CC-45E6-8B6D-F1E5F5FB3909}"/>
    <hyperlink ref="A36:C37" location="SpaceOS!A1" display="Order summary" xr:uid="{CF7D9210-333F-4DC6-B44C-112E58ACA132}"/>
    <hyperlink ref="A34:C35" location="SpaceCD!A1" display="Your contact details" xr:uid="{F4360A5D-4A26-4694-8870-1FB32528C53D}"/>
    <hyperlink ref="A32:C33" location="SpaceGR!A1" display="- Graphics &amp; Rigging" xr:uid="{87782A5F-83B5-4298-97B3-BEE3CEC73DDF}"/>
    <hyperlink ref="A20:C21" location="SpaceCL!A1" display="- Cleaning" xr:uid="{6B32225D-735C-4D1D-9C92-4F8AD11F3DCD}"/>
    <hyperlink ref="A14:C15" location="SpaceSA!A1" display="- Safety" xr:uid="{09B4CAD8-F612-4928-93D5-558A5BD530BE}"/>
    <hyperlink ref="A4:C5" location="Landing!A1" display="Home" xr:uid="{D87BFD88-ADE7-44BD-9C47-54460B997EAB}"/>
    <hyperlink ref="A8:C9" location="'SpaceFS (1)'!A1" display="Electrics" xr:uid="{343A6C8B-10DB-4117-8611-AAD2BFF5A736}"/>
    <hyperlink ref="A50" r:id="rId1" display="eventorders.nec@necgroup.co.uk" xr:uid="{329C3CF2-3F3B-49AA-9F4B-B75B9766DFBA}"/>
    <hyperlink ref="A50:C51" r:id="rId2" display="Click here to speak to our team!" xr:uid="{59659137-E7A8-485A-A37F-989550697493}"/>
    <hyperlink ref="A10:C11" location="SpaceEI!A1" display=" - Event IT" xr:uid="{75BFEDC8-A5EE-4132-811C-D57288BDC4F9}"/>
    <hyperlink ref="A12:C13" location="SpaceUT!A1" display="- Utilities" xr:uid="{CEA9D270-F125-4B7D-957F-A6EBB854A16A}"/>
    <hyperlink ref="A18:C19" location="SpaceFL!A1" display="- Flooring" xr:uid="{79F0DB91-43AF-418A-99DC-D08542C0ACFF}"/>
    <hyperlink ref="A16:C17" location="SpaceFC!A1" display="Floor Covering" xr:uid="{7C93CF4A-711C-4863-8563-8930AA5A6E57}"/>
    <hyperlink ref="A22:C23" location="SpacePP!A1" display="FIT Suggested Party Packages" xr:uid="{ABAF1776-3B9E-4AAE-8134-41E491224610}"/>
  </hyperlinks>
  <printOptions horizontalCentered="1" verticalCentered="1"/>
  <pageMargins left="0.23622047244094491" right="0.23622047244094491" top="0.35433070866141736" bottom="0.35433070866141736" header="0.31496062992125984" footer="0.31496062992125984"/>
  <pageSetup paperSize="9" scale="74" orientation="landscape"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5EE8-2A2E-49CE-8A67-7FFF2D18442F}">
  <sheetPr codeName="Sheet23">
    <tabColor rgb="FF162A3A"/>
    <pageSetUpPr autoPageBreaks="0" fitToPage="1"/>
  </sheetPr>
  <dimension ref="A1:AF96"/>
  <sheetViews>
    <sheetView showGridLines="0" showRowColHeaders="0" workbookViewId="0">
      <selection activeCell="A30" sqref="A30:C31"/>
    </sheetView>
  </sheetViews>
  <sheetFormatPr defaultColWidth="8.85546875" defaultRowHeight="15" x14ac:dyDescent="0.25"/>
  <cols>
    <col min="1" max="3" width="10.5703125" style="74" customWidth="1"/>
    <col min="4" max="4" width="4.5703125" style="1" customWidth="1"/>
    <col min="5" max="8" width="8.140625" style="1" customWidth="1"/>
    <col min="9" max="16" width="7.5703125" style="1" customWidth="1"/>
    <col min="17" max="17" width="9.5703125" style="1" customWidth="1"/>
    <col min="18" max="18" width="5.5703125" style="1" customWidth="1"/>
    <col min="19" max="19" width="8.140625" style="1" bestFit="1" customWidth="1"/>
    <col min="20" max="20" width="13.140625" style="1" bestFit="1" customWidth="1"/>
    <col min="21" max="21" width="5.5703125" style="1" customWidth="1"/>
    <col min="22" max="22" width="8.140625" style="1" bestFit="1" customWidth="1"/>
    <col min="23" max="23" width="13.140625" style="1" bestFit="1" customWidth="1"/>
    <col min="24" max="24" width="5.5703125" style="1" customWidth="1"/>
    <col min="25" max="25" width="8.140625" style="1" bestFit="1" customWidth="1"/>
    <col min="26" max="26" width="13.140625" style="1" bestFit="1" customWidth="1"/>
    <col min="27" max="27" width="9.5703125" style="1" customWidth="1"/>
    <col min="28" max="28" width="11.42578125" style="1" bestFit="1" customWidth="1"/>
    <col min="29" max="31" width="8.85546875" style="1" hidden="1" customWidth="1"/>
    <col min="32" max="16384" width="8.85546875" style="1"/>
  </cols>
  <sheetData>
    <row r="1" spans="1:32" s="74" customFormat="1" ht="36" customHeight="1" x14ac:dyDescent="0.2">
      <c r="A1" s="860" t="s">
        <v>4</v>
      </c>
      <c r="B1" s="860"/>
      <c r="C1" s="860"/>
      <c r="E1" s="75" t="str">
        <f>Landing!A2</f>
        <v>NEC Fully Connected Order Form - FIT Show 2025</v>
      </c>
      <c r="K1" s="76"/>
      <c r="L1" s="76"/>
      <c r="M1" s="68"/>
      <c r="Q1" s="913" t="s">
        <v>670</v>
      </c>
      <c r="R1" s="913"/>
      <c r="S1" s="913"/>
      <c r="T1" s="913"/>
      <c r="U1" s="913"/>
      <c r="V1" s="913"/>
      <c r="W1" s="913"/>
      <c r="X1" s="913"/>
      <c r="Y1" s="913"/>
      <c r="Z1" s="913"/>
      <c r="AA1" s="913"/>
    </row>
    <row r="2" spans="1:32" ht="15" customHeight="1" x14ac:dyDescent="0.25">
      <c r="A2" s="1146"/>
      <c r="B2" s="1146"/>
      <c r="C2" s="1146"/>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row>
    <row r="3" spans="1:32" ht="15" customHeight="1" x14ac:dyDescent="0.25">
      <c r="A3" s="1147"/>
      <c r="B3" s="1147"/>
      <c r="C3" s="1147"/>
      <c r="D3" s="69"/>
      <c r="E3" s="252"/>
      <c r="F3" s="252"/>
      <c r="G3" s="252"/>
      <c r="H3" s="252"/>
      <c r="I3" s="252"/>
      <c r="J3" s="252"/>
      <c r="K3" s="252"/>
      <c r="L3" s="252"/>
      <c r="M3" s="252"/>
      <c r="N3" s="252"/>
      <c r="O3" s="252"/>
      <c r="P3" s="252"/>
      <c r="Q3" s="252"/>
      <c r="R3" s="1061" t="s">
        <v>222</v>
      </c>
      <c r="S3" s="1062"/>
      <c r="T3" s="1062"/>
      <c r="U3" s="1062"/>
      <c r="V3" s="1062"/>
      <c r="W3" s="1062"/>
      <c r="X3" s="1062"/>
      <c r="Y3" s="1062"/>
      <c r="Z3" s="1163"/>
      <c r="AA3" s="252"/>
      <c r="AB3" s="252"/>
      <c r="AC3" s="69"/>
      <c r="AD3" s="69"/>
      <c r="AE3" s="69"/>
      <c r="AF3" s="69"/>
    </row>
    <row r="4" spans="1:32" ht="15" customHeight="1" x14ac:dyDescent="0.25">
      <c r="A4" s="930" t="s">
        <v>6</v>
      </c>
      <c r="B4" s="931"/>
      <c r="C4" s="932"/>
      <c r="D4" s="69"/>
      <c r="E4" s="1059" t="s">
        <v>30</v>
      </c>
      <c r="F4" s="1060"/>
      <c r="G4" s="1060"/>
      <c r="H4" s="1060"/>
      <c r="I4" s="738" t="s">
        <v>31</v>
      </c>
      <c r="J4" s="738"/>
      <c r="K4" s="738"/>
      <c r="L4" s="738"/>
      <c r="M4" s="738"/>
      <c r="N4" s="738"/>
      <c r="O4" s="738"/>
      <c r="P4" s="738"/>
      <c r="Q4" s="699" t="s">
        <v>619</v>
      </c>
      <c r="R4" s="699" t="s">
        <v>240</v>
      </c>
      <c r="S4" s="699" t="s">
        <v>147</v>
      </c>
      <c r="T4" s="699" t="s">
        <v>201</v>
      </c>
      <c r="U4" s="699" t="s">
        <v>240</v>
      </c>
      <c r="V4" s="699" t="s">
        <v>147</v>
      </c>
      <c r="W4" s="699" t="s">
        <v>201</v>
      </c>
      <c r="X4" s="699" t="s">
        <v>240</v>
      </c>
      <c r="Y4" s="699" t="s">
        <v>147</v>
      </c>
      <c r="Z4" s="699" t="s">
        <v>201</v>
      </c>
      <c r="AA4" s="699" t="s">
        <v>676</v>
      </c>
      <c r="AB4" s="710" t="s">
        <v>238</v>
      </c>
      <c r="AC4" s="730" t="s">
        <v>247</v>
      </c>
      <c r="AD4" s="405" t="s">
        <v>34</v>
      </c>
      <c r="AE4" s="405" t="s">
        <v>35</v>
      </c>
      <c r="AF4" s="69"/>
    </row>
    <row r="5" spans="1:32" ht="15" customHeight="1" x14ac:dyDescent="0.25">
      <c r="A5" s="933"/>
      <c r="B5" s="934"/>
      <c r="C5" s="935"/>
      <c r="D5" s="69"/>
      <c r="E5" s="1201" t="s">
        <v>635</v>
      </c>
      <c r="F5" s="1202"/>
      <c r="G5" s="1202"/>
      <c r="H5" s="1202"/>
      <c r="I5" s="742"/>
      <c r="J5" s="742"/>
      <c r="K5" s="742"/>
      <c r="L5" s="742"/>
      <c r="M5" s="742"/>
      <c r="N5" s="742"/>
      <c r="O5" s="742"/>
      <c r="P5" s="743"/>
      <c r="Q5" s="744"/>
      <c r="R5" s="724">
        <f>IF(SUM(R6:R15)&gt;0,9999,0)</f>
        <v>0</v>
      </c>
      <c r="S5" s="742"/>
      <c r="T5" s="742"/>
      <c r="U5" s="724">
        <f>IF(SUM(U6:U15)&gt;0,9999,0)</f>
        <v>0</v>
      </c>
      <c r="V5" s="742"/>
      <c r="W5" s="742"/>
      <c r="X5" s="724">
        <f>IF(SUM(X6:X15)&gt;0,9999,0)</f>
        <v>0</v>
      </c>
      <c r="Y5" s="742"/>
      <c r="Z5" s="742"/>
      <c r="AA5" s="745">
        <f>IF(SUM(AA6:AA15)&gt;0,9999,0)</f>
        <v>0</v>
      </c>
      <c r="AB5" s="746"/>
      <c r="AC5" s="376"/>
      <c r="AD5" s="376"/>
      <c r="AE5" s="376"/>
      <c r="AF5" s="69"/>
    </row>
    <row r="6" spans="1:32" ht="15" customHeight="1" x14ac:dyDescent="0.25">
      <c r="A6" s="852" t="s">
        <v>8</v>
      </c>
      <c r="B6" s="853"/>
      <c r="C6" s="854"/>
      <c r="D6" s="69"/>
      <c r="E6" s="1188" t="s">
        <v>752</v>
      </c>
      <c r="F6" s="1018"/>
      <c r="G6" s="1018"/>
      <c r="H6" s="1189"/>
      <c r="I6" s="989" t="s">
        <v>759</v>
      </c>
      <c r="J6" s="1018"/>
      <c r="K6" s="1018"/>
      <c r="L6" s="1018"/>
      <c r="M6" s="1018"/>
      <c r="N6" s="1018"/>
      <c r="O6" s="1018"/>
      <c r="P6" s="1185"/>
      <c r="Q6" s="141">
        <v>37.450000000000003</v>
      </c>
      <c r="R6" s="383"/>
      <c r="S6" s="211"/>
      <c r="T6" s="202"/>
      <c r="U6" s="383"/>
      <c r="V6" s="211"/>
      <c r="W6" s="203"/>
      <c r="X6" s="383"/>
      <c r="Y6" s="211"/>
      <c r="Z6" s="204"/>
      <c r="AA6" s="438">
        <f t="shared" ref="AA6:AA15" si="0">SUM(R6,U6,X6)</f>
        <v>0</v>
      </c>
      <c r="AB6" s="187">
        <f t="shared" ref="AB6:AB24" si="1">$Q6*AA6</f>
        <v>0</v>
      </c>
      <c r="AC6" s="377">
        <f>$Q6*$AA6</f>
        <v>0</v>
      </c>
      <c r="AD6" s="377">
        <f>$Q6*$AA6</f>
        <v>0</v>
      </c>
      <c r="AE6" s="377">
        <f>$Q6*$AA6</f>
        <v>0</v>
      </c>
      <c r="AF6" s="69"/>
    </row>
    <row r="7" spans="1:32" ht="15" customHeight="1" x14ac:dyDescent="0.25">
      <c r="A7" s="855"/>
      <c r="B7" s="856"/>
      <c r="C7" s="857"/>
      <c r="D7" s="69"/>
      <c r="E7" s="1186" t="s">
        <v>753</v>
      </c>
      <c r="F7" s="1005"/>
      <c r="G7" s="1005"/>
      <c r="H7" s="1187"/>
      <c r="I7" s="985" t="s">
        <v>760</v>
      </c>
      <c r="J7" s="1005"/>
      <c r="K7" s="1005"/>
      <c r="L7" s="1005"/>
      <c r="M7" s="1005"/>
      <c r="N7" s="1005"/>
      <c r="O7" s="1005"/>
      <c r="P7" s="1006"/>
      <c r="Q7" s="141">
        <v>64.2</v>
      </c>
      <c r="R7" s="383"/>
      <c r="S7" s="211"/>
      <c r="T7" s="202"/>
      <c r="U7" s="383"/>
      <c r="V7" s="211"/>
      <c r="W7" s="203"/>
      <c r="X7" s="383"/>
      <c r="Y7" s="211"/>
      <c r="Z7" s="204"/>
      <c r="AA7" s="438">
        <f t="shared" si="0"/>
        <v>0</v>
      </c>
      <c r="AB7" s="187">
        <f t="shared" si="1"/>
        <v>0</v>
      </c>
      <c r="AC7" s="377">
        <f t="shared" ref="AC7:AE22" si="2">$Q7*$AA7</f>
        <v>0</v>
      </c>
      <c r="AD7" s="377">
        <f t="shared" si="2"/>
        <v>0</v>
      </c>
      <c r="AE7" s="377">
        <f t="shared" si="2"/>
        <v>0</v>
      </c>
      <c r="AF7" s="69"/>
    </row>
    <row r="8" spans="1:32" ht="15" customHeight="1" x14ac:dyDescent="0.25">
      <c r="A8" s="852" t="s">
        <v>840</v>
      </c>
      <c r="B8" s="853"/>
      <c r="C8" s="854"/>
      <c r="D8" s="69"/>
      <c r="E8" s="1186" t="s">
        <v>754</v>
      </c>
      <c r="F8" s="1005"/>
      <c r="G8" s="1005"/>
      <c r="H8" s="1187"/>
      <c r="I8" s="985" t="s">
        <v>759</v>
      </c>
      <c r="J8" s="1005"/>
      <c r="K8" s="1005"/>
      <c r="L8" s="1005"/>
      <c r="M8" s="1005"/>
      <c r="N8" s="1005"/>
      <c r="O8" s="1005"/>
      <c r="P8" s="1006"/>
      <c r="Q8" s="141">
        <v>37.450000000000003</v>
      </c>
      <c r="R8" s="383"/>
      <c r="S8" s="211"/>
      <c r="T8" s="202"/>
      <c r="U8" s="383"/>
      <c r="V8" s="211"/>
      <c r="W8" s="203"/>
      <c r="X8" s="383"/>
      <c r="Y8" s="211"/>
      <c r="Z8" s="204"/>
      <c r="AA8" s="438">
        <f t="shared" si="0"/>
        <v>0</v>
      </c>
      <c r="AB8" s="187">
        <f t="shared" si="1"/>
        <v>0</v>
      </c>
      <c r="AC8" s="377">
        <f t="shared" si="2"/>
        <v>0</v>
      </c>
      <c r="AD8" s="377">
        <f t="shared" si="2"/>
        <v>0</v>
      </c>
      <c r="AE8" s="377">
        <f t="shared" si="2"/>
        <v>0</v>
      </c>
      <c r="AF8" s="69"/>
    </row>
    <row r="9" spans="1:32" ht="15" customHeight="1" x14ac:dyDescent="0.25">
      <c r="A9" s="855"/>
      <c r="B9" s="856"/>
      <c r="C9" s="857"/>
      <c r="D9" s="69"/>
      <c r="E9" s="1186" t="s">
        <v>755</v>
      </c>
      <c r="F9" s="1005"/>
      <c r="G9" s="1005"/>
      <c r="H9" s="1187"/>
      <c r="I9" s="985" t="s">
        <v>760</v>
      </c>
      <c r="J9" s="1005"/>
      <c r="K9" s="1005"/>
      <c r="L9" s="1005"/>
      <c r="M9" s="1005"/>
      <c r="N9" s="1005"/>
      <c r="O9" s="1005"/>
      <c r="P9" s="1006"/>
      <c r="Q9" s="141">
        <v>64.2</v>
      </c>
      <c r="R9" s="383"/>
      <c r="S9" s="211"/>
      <c r="T9" s="202"/>
      <c r="U9" s="383"/>
      <c r="V9" s="211"/>
      <c r="W9" s="203"/>
      <c r="X9" s="383"/>
      <c r="Y9" s="211"/>
      <c r="Z9" s="204"/>
      <c r="AA9" s="438">
        <f t="shared" si="0"/>
        <v>0</v>
      </c>
      <c r="AB9" s="187">
        <f t="shared" si="1"/>
        <v>0</v>
      </c>
      <c r="AC9" s="377">
        <f t="shared" si="2"/>
        <v>0</v>
      </c>
      <c r="AD9" s="377">
        <f t="shared" si="2"/>
        <v>0</v>
      </c>
      <c r="AE9" s="377">
        <f t="shared" si="2"/>
        <v>0</v>
      </c>
      <c r="AF9" s="69"/>
    </row>
    <row r="10" spans="1:32" ht="15" customHeight="1" x14ac:dyDescent="0.25">
      <c r="A10" s="877" t="s">
        <v>863</v>
      </c>
      <c r="B10" s="878"/>
      <c r="C10" s="879"/>
      <c r="D10" s="69"/>
      <c r="E10" s="1186" t="s">
        <v>756</v>
      </c>
      <c r="F10" s="1005"/>
      <c r="G10" s="1005"/>
      <c r="H10" s="1187"/>
      <c r="I10" s="985" t="s">
        <v>760</v>
      </c>
      <c r="J10" s="1005"/>
      <c r="K10" s="1005"/>
      <c r="L10" s="1005"/>
      <c r="M10" s="1005"/>
      <c r="N10" s="1005"/>
      <c r="O10" s="1005"/>
      <c r="P10" s="1006"/>
      <c r="Q10" s="141">
        <v>76.8</v>
      </c>
      <c r="R10" s="383"/>
      <c r="S10" s="211"/>
      <c r="T10" s="202"/>
      <c r="U10" s="383"/>
      <c r="V10" s="211"/>
      <c r="W10" s="203"/>
      <c r="X10" s="383"/>
      <c r="Y10" s="211"/>
      <c r="Z10" s="204"/>
      <c r="AA10" s="438">
        <f t="shared" si="0"/>
        <v>0</v>
      </c>
      <c r="AB10" s="187">
        <f t="shared" si="1"/>
        <v>0</v>
      </c>
      <c r="AC10" s="377">
        <f t="shared" si="2"/>
        <v>0</v>
      </c>
      <c r="AD10" s="377">
        <f t="shared" si="2"/>
        <v>0</v>
      </c>
      <c r="AE10" s="377">
        <f t="shared" si="2"/>
        <v>0</v>
      </c>
      <c r="AF10" s="69"/>
    </row>
    <row r="11" spans="1:32" ht="15" customHeight="1" x14ac:dyDescent="0.25">
      <c r="A11" s="880"/>
      <c r="B11" s="881"/>
      <c r="C11" s="882"/>
      <c r="D11" s="69"/>
      <c r="E11" s="279" t="s">
        <v>757</v>
      </c>
      <c r="F11" s="276"/>
      <c r="G11" s="276"/>
      <c r="H11" s="280"/>
      <c r="I11" s="985" t="s">
        <v>759</v>
      </c>
      <c r="J11" s="1005"/>
      <c r="K11" s="1005"/>
      <c r="L11" s="1005"/>
      <c r="M11" s="1005"/>
      <c r="N11" s="1005"/>
      <c r="O11" s="1005"/>
      <c r="P11" s="1006"/>
      <c r="Q11" s="141">
        <v>39.450000000000003</v>
      </c>
      <c r="R11" s="383"/>
      <c r="S11" s="211"/>
      <c r="T11" s="202"/>
      <c r="U11" s="383"/>
      <c r="V11" s="211"/>
      <c r="W11" s="203"/>
      <c r="X11" s="383"/>
      <c r="Y11" s="211"/>
      <c r="Z11" s="204"/>
      <c r="AA11" s="438">
        <f t="shared" si="0"/>
        <v>0</v>
      </c>
      <c r="AB11" s="187">
        <f t="shared" si="1"/>
        <v>0</v>
      </c>
      <c r="AC11" s="377">
        <f t="shared" si="2"/>
        <v>0</v>
      </c>
      <c r="AD11" s="377">
        <f t="shared" si="2"/>
        <v>0</v>
      </c>
      <c r="AE11" s="377">
        <f t="shared" si="2"/>
        <v>0</v>
      </c>
      <c r="AF11" s="69"/>
    </row>
    <row r="12" spans="1:32" ht="15" customHeight="1" x14ac:dyDescent="0.25">
      <c r="A12" s="852" t="s">
        <v>828</v>
      </c>
      <c r="B12" s="853"/>
      <c r="C12" s="854"/>
      <c r="D12" s="69"/>
      <c r="E12" s="279" t="s">
        <v>758</v>
      </c>
      <c r="F12" s="276"/>
      <c r="G12" s="276"/>
      <c r="H12" s="280"/>
      <c r="I12" s="985" t="s">
        <v>760</v>
      </c>
      <c r="J12" s="1005"/>
      <c r="K12" s="1005"/>
      <c r="L12" s="1005"/>
      <c r="M12" s="1005"/>
      <c r="N12" s="1005"/>
      <c r="O12" s="1005"/>
      <c r="P12" s="1006"/>
      <c r="Q12" s="141">
        <v>76.8</v>
      </c>
      <c r="R12" s="383"/>
      <c r="S12" s="211"/>
      <c r="T12" s="202"/>
      <c r="U12" s="383"/>
      <c r="V12" s="211"/>
      <c r="W12" s="203"/>
      <c r="X12" s="383"/>
      <c r="Y12" s="211"/>
      <c r="Z12" s="204"/>
      <c r="AA12" s="438">
        <f t="shared" si="0"/>
        <v>0</v>
      </c>
      <c r="AB12" s="187">
        <f t="shared" si="1"/>
        <v>0</v>
      </c>
      <c r="AC12" s="377">
        <f t="shared" si="2"/>
        <v>0</v>
      </c>
      <c r="AD12" s="377">
        <f t="shared" si="2"/>
        <v>0</v>
      </c>
      <c r="AE12" s="377">
        <f t="shared" si="2"/>
        <v>0</v>
      </c>
      <c r="AF12" s="69"/>
    </row>
    <row r="13" spans="1:32" ht="15" customHeight="1" x14ac:dyDescent="0.25">
      <c r="A13" s="855"/>
      <c r="B13" s="856"/>
      <c r="C13" s="857"/>
      <c r="D13" s="69"/>
      <c r="E13" s="279" t="s">
        <v>751</v>
      </c>
      <c r="F13" s="276"/>
      <c r="G13" s="276"/>
      <c r="H13" s="280"/>
      <c r="I13" s="985" t="s">
        <v>761</v>
      </c>
      <c r="J13" s="1005"/>
      <c r="K13" s="1005"/>
      <c r="L13" s="1005"/>
      <c r="M13" s="1005"/>
      <c r="N13" s="1005"/>
      <c r="O13" s="1005"/>
      <c r="P13" s="1006"/>
      <c r="Q13" s="141">
        <v>44.95</v>
      </c>
      <c r="R13" s="383"/>
      <c r="S13" s="211"/>
      <c r="T13" s="202"/>
      <c r="U13" s="383"/>
      <c r="V13" s="211"/>
      <c r="W13" s="203"/>
      <c r="X13" s="383"/>
      <c r="Y13" s="211"/>
      <c r="Z13" s="204"/>
      <c r="AA13" s="438">
        <f t="shared" si="0"/>
        <v>0</v>
      </c>
      <c r="AB13" s="187">
        <f t="shared" si="1"/>
        <v>0</v>
      </c>
      <c r="AC13" s="377">
        <f t="shared" si="2"/>
        <v>0</v>
      </c>
      <c r="AD13" s="377">
        <f t="shared" si="2"/>
        <v>0</v>
      </c>
      <c r="AE13" s="377">
        <f t="shared" si="2"/>
        <v>0</v>
      </c>
      <c r="AF13" s="69"/>
    </row>
    <row r="14" spans="1:32" ht="15" customHeight="1" x14ac:dyDescent="0.25">
      <c r="A14" s="866" t="s">
        <v>855</v>
      </c>
      <c r="B14" s="867"/>
      <c r="C14" s="868"/>
      <c r="D14" s="69"/>
      <c r="E14" s="279" t="s">
        <v>750</v>
      </c>
      <c r="F14" s="276"/>
      <c r="G14" s="276"/>
      <c r="H14" s="280"/>
      <c r="I14" s="985" t="s">
        <v>761</v>
      </c>
      <c r="J14" s="1005"/>
      <c r="K14" s="1005"/>
      <c r="L14" s="1005"/>
      <c r="M14" s="1005"/>
      <c r="N14" s="1005"/>
      <c r="O14" s="1005"/>
      <c r="P14" s="1006"/>
      <c r="Q14" s="141">
        <v>44.95</v>
      </c>
      <c r="R14" s="383"/>
      <c r="S14" s="211"/>
      <c r="T14" s="202"/>
      <c r="U14" s="383"/>
      <c r="V14" s="211"/>
      <c r="W14" s="203"/>
      <c r="X14" s="383"/>
      <c r="Y14" s="211"/>
      <c r="Z14" s="204"/>
      <c r="AA14" s="438">
        <f t="shared" si="0"/>
        <v>0</v>
      </c>
      <c r="AB14" s="187">
        <f t="shared" si="1"/>
        <v>0</v>
      </c>
      <c r="AC14" s="377">
        <f t="shared" si="2"/>
        <v>0</v>
      </c>
      <c r="AD14" s="377">
        <f t="shared" si="2"/>
        <v>0</v>
      </c>
      <c r="AE14" s="377">
        <f t="shared" si="2"/>
        <v>0</v>
      </c>
      <c r="AF14" s="69"/>
    </row>
    <row r="15" spans="1:32" ht="15" customHeight="1" x14ac:dyDescent="0.25">
      <c r="A15" s="869"/>
      <c r="B15" s="870"/>
      <c r="C15" s="871"/>
      <c r="D15" s="69"/>
      <c r="E15" s="1199" t="s">
        <v>176</v>
      </c>
      <c r="F15" s="1192"/>
      <c r="G15" s="1192"/>
      <c r="H15" s="1200"/>
      <c r="I15" s="994" t="s">
        <v>762</v>
      </c>
      <c r="J15" s="1192"/>
      <c r="K15" s="1192"/>
      <c r="L15" s="1192"/>
      <c r="M15" s="1192"/>
      <c r="N15" s="1192"/>
      <c r="O15" s="1192"/>
      <c r="P15" s="1193"/>
      <c r="Q15" s="141">
        <v>19.25</v>
      </c>
      <c r="R15" s="383"/>
      <c r="S15" s="211"/>
      <c r="T15" s="202"/>
      <c r="U15" s="383"/>
      <c r="V15" s="211"/>
      <c r="W15" s="203"/>
      <c r="X15" s="383"/>
      <c r="Y15" s="211"/>
      <c r="Z15" s="204"/>
      <c r="AA15" s="438">
        <f t="shared" si="0"/>
        <v>0</v>
      </c>
      <c r="AB15" s="187">
        <f t="shared" si="1"/>
        <v>0</v>
      </c>
      <c r="AC15" s="377">
        <f t="shared" si="2"/>
        <v>0</v>
      </c>
      <c r="AD15" s="377">
        <f t="shared" si="2"/>
        <v>0</v>
      </c>
      <c r="AE15" s="377">
        <f t="shared" si="2"/>
        <v>0</v>
      </c>
      <c r="AF15" s="69"/>
    </row>
    <row r="16" spans="1:32" ht="15" customHeight="1" x14ac:dyDescent="0.25">
      <c r="A16" s="852" t="s">
        <v>665</v>
      </c>
      <c r="B16" s="853"/>
      <c r="C16" s="854"/>
      <c r="D16" s="69"/>
      <c r="E16" s="1197" t="s">
        <v>160</v>
      </c>
      <c r="F16" s="1198"/>
      <c r="G16" s="1198"/>
      <c r="H16" s="1198"/>
      <c r="I16" s="159"/>
      <c r="J16" s="159"/>
      <c r="K16" s="159"/>
      <c r="L16" s="159"/>
      <c r="M16" s="159"/>
      <c r="N16" s="159"/>
      <c r="O16" s="159"/>
      <c r="P16" s="253"/>
      <c r="Q16" s="186"/>
      <c r="R16" s="251">
        <f>IF(SUM(R17:R24)&gt;0,9999,0)</f>
        <v>0</v>
      </c>
      <c r="S16" s="212"/>
      <c r="T16" s="159"/>
      <c r="U16" s="251">
        <f>IF(SUM(U17:U24)&gt;0,9999,0)</f>
        <v>0</v>
      </c>
      <c r="V16" s="212"/>
      <c r="W16" s="159"/>
      <c r="X16" s="251">
        <f>IF(SUM(X17:X24)&gt;0,9999,0)</f>
        <v>0</v>
      </c>
      <c r="Y16" s="212"/>
      <c r="Z16" s="159"/>
      <c r="AA16" s="278">
        <f>IF(SUM(AA17:AA24)&gt;0,9999,0)</f>
        <v>0</v>
      </c>
      <c r="AB16" s="196"/>
      <c r="AC16" s="380"/>
      <c r="AD16" s="380"/>
      <c r="AE16" s="380"/>
      <c r="AF16" s="69"/>
    </row>
    <row r="17" spans="1:32" ht="15" customHeight="1" x14ac:dyDescent="0.25">
      <c r="A17" s="855"/>
      <c r="B17" s="856"/>
      <c r="C17" s="857"/>
      <c r="D17" s="69"/>
      <c r="E17" s="1188" t="s">
        <v>765</v>
      </c>
      <c r="F17" s="1018"/>
      <c r="G17" s="1018"/>
      <c r="H17" s="1189"/>
      <c r="I17" s="989"/>
      <c r="J17" s="1018"/>
      <c r="K17" s="1018"/>
      <c r="L17" s="1018"/>
      <c r="M17" s="1018"/>
      <c r="N17" s="1018"/>
      <c r="O17" s="1018"/>
      <c r="P17" s="1185"/>
      <c r="Q17" s="141">
        <v>53.45</v>
      </c>
      <c r="R17" s="383"/>
      <c r="S17" s="211"/>
      <c r="T17" s="202"/>
      <c r="U17" s="383"/>
      <c r="V17" s="211"/>
      <c r="W17" s="203"/>
      <c r="X17" s="383"/>
      <c r="Y17" s="211"/>
      <c r="Z17" s="204"/>
      <c r="AA17" s="438">
        <f t="shared" ref="AA17:AA24" si="3">SUM(R17,U17,X17)</f>
        <v>0</v>
      </c>
      <c r="AB17" s="187">
        <f t="shared" si="1"/>
        <v>0</v>
      </c>
      <c r="AC17" s="377">
        <f t="shared" si="2"/>
        <v>0</v>
      </c>
      <c r="AD17" s="377">
        <f t="shared" si="2"/>
        <v>0</v>
      </c>
      <c r="AE17" s="377">
        <f t="shared" si="2"/>
        <v>0</v>
      </c>
      <c r="AF17" s="69"/>
    </row>
    <row r="18" spans="1:32" ht="15" customHeight="1" x14ac:dyDescent="0.25">
      <c r="A18" s="852" t="s">
        <v>865</v>
      </c>
      <c r="B18" s="853"/>
      <c r="C18" s="854"/>
      <c r="D18" s="69"/>
      <c r="E18" s="1186" t="s">
        <v>766</v>
      </c>
      <c r="F18" s="1005"/>
      <c r="G18" s="1005"/>
      <c r="H18" s="1187"/>
      <c r="I18" s="985"/>
      <c r="J18" s="1005"/>
      <c r="K18" s="1005"/>
      <c r="L18" s="1005"/>
      <c r="M18" s="1005"/>
      <c r="N18" s="1005"/>
      <c r="O18" s="1005"/>
      <c r="P18" s="1006"/>
      <c r="Q18" s="141">
        <v>22.45</v>
      </c>
      <c r="R18" s="383"/>
      <c r="S18" s="211"/>
      <c r="T18" s="202"/>
      <c r="U18" s="383"/>
      <c r="V18" s="211"/>
      <c r="W18" s="203"/>
      <c r="X18" s="383"/>
      <c r="Y18" s="211"/>
      <c r="Z18" s="204"/>
      <c r="AA18" s="438">
        <f t="shared" si="3"/>
        <v>0</v>
      </c>
      <c r="AB18" s="187">
        <f t="shared" si="1"/>
        <v>0</v>
      </c>
      <c r="AC18" s="377">
        <f t="shared" si="2"/>
        <v>0</v>
      </c>
      <c r="AD18" s="377">
        <f t="shared" si="2"/>
        <v>0</v>
      </c>
      <c r="AE18" s="377">
        <f t="shared" si="2"/>
        <v>0</v>
      </c>
      <c r="AF18" s="69"/>
    </row>
    <row r="19" spans="1:32" ht="15" customHeight="1" x14ac:dyDescent="0.25">
      <c r="A19" s="855"/>
      <c r="B19" s="856"/>
      <c r="C19" s="857"/>
      <c r="D19" s="69"/>
      <c r="E19" s="1186" t="s">
        <v>771</v>
      </c>
      <c r="F19" s="1005"/>
      <c r="G19" s="1005"/>
      <c r="H19" s="1187"/>
      <c r="I19" s="985"/>
      <c r="J19" s="1005"/>
      <c r="K19" s="1005"/>
      <c r="L19" s="1005"/>
      <c r="M19" s="1005"/>
      <c r="N19" s="1005"/>
      <c r="O19" s="1005"/>
      <c r="P19" s="1006"/>
      <c r="Q19" s="141">
        <v>17.100000000000001</v>
      </c>
      <c r="R19" s="383"/>
      <c r="S19" s="211"/>
      <c r="T19" s="202"/>
      <c r="U19" s="383"/>
      <c r="V19" s="211"/>
      <c r="W19" s="203"/>
      <c r="X19" s="383"/>
      <c r="Y19" s="211"/>
      <c r="Z19" s="204"/>
      <c r="AA19" s="438">
        <f t="shared" si="3"/>
        <v>0</v>
      </c>
      <c r="AB19" s="187">
        <f t="shared" si="1"/>
        <v>0</v>
      </c>
      <c r="AC19" s="377">
        <f t="shared" si="2"/>
        <v>0</v>
      </c>
      <c r="AD19" s="377">
        <f t="shared" si="2"/>
        <v>0</v>
      </c>
      <c r="AE19" s="377">
        <f t="shared" si="2"/>
        <v>0</v>
      </c>
      <c r="AF19" s="69"/>
    </row>
    <row r="20" spans="1:32" ht="15" customHeight="1" x14ac:dyDescent="0.25">
      <c r="A20" s="852" t="s">
        <v>633</v>
      </c>
      <c r="B20" s="853"/>
      <c r="C20" s="854"/>
      <c r="D20" s="69"/>
      <c r="E20" s="1186" t="s">
        <v>769</v>
      </c>
      <c r="F20" s="1005"/>
      <c r="G20" s="1005"/>
      <c r="H20" s="1187"/>
      <c r="I20" s="985"/>
      <c r="J20" s="1005"/>
      <c r="K20" s="1005"/>
      <c r="L20" s="1005"/>
      <c r="M20" s="1005"/>
      <c r="N20" s="1005"/>
      <c r="O20" s="1005"/>
      <c r="P20" s="1006"/>
      <c r="Q20" s="141">
        <v>17.100000000000001</v>
      </c>
      <c r="R20" s="383"/>
      <c r="S20" s="211"/>
      <c r="T20" s="202"/>
      <c r="U20" s="383"/>
      <c r="V20" s="211"/>
      <c r="W20" s="203"/>
      <c r="X20" s="383"/>
      <c r="Y20" s="211"/>
      <c r="Z20" s="204"/>
      <c r="AA20" s="438">
        <f t="shared" si="3"/>
        <v>0</v>
      </c>
      <c r="AB20" s="187">
        <f t="shared" si="1"/>
        <v>0</v>
      </c>
      <c r="AC20" s="377">
        <f t="shared" si="2"/>
        <v>0</v>
      </c>
      <c r="AD20" s="377">
        <f t="shared" si="2"/>
        <v>0</v>
      </c>
      <c r="AE20" s="377">
        <f t="shared" si="2"/>
        <v>0</v>
      </c>
      <c r="AF20" s="69"/>
    </row>
    <row r="21" spans="1:32" ht="15" customHeight="1" x14ac:dyDescent="0.25">
      <c r="A21" s="855"/>
      <c r="B21" s="856"/>
      <c r="C21" s="857"/>
      <c r="D21" s="69"/>
      <c r="E21" s="1186" t="s">
        <v>770</v>
      </c>
      <c r="F21" s="1005"/>
      <c r="G21" s="1005"/>
      <c r="H21" s="1187"/>
      <c r="I21" s="985"/>
      <c r="J21" s="1005"/>
      <c r="K21" s="1005"/>
      <c r="L21" s="1005"/>
      <c r="M21" s="1005"/>
      <c r="N21" s="1005"/>
      <c r="O21" s="1005"/>
      <c r="P21" s="1006"/>
      <c r="Q21" s="141">
        <v>17.100000000000001</v>
      </c>
      <c r="R21" s="383"/>
      <c r="S21" s="211"/>
      <c r="T21" s="202"/>
      <c r="U21" s="383"/>
      <c r="V21" s="211"/>
      <c r="W21" s="203"/>
      <c r="X21" s="383"/>
      <c r="Y21" s="211"/>
      <c r="Z21" s="204"/>
      <c r="AA21" s="438">
        <f t="shared" si="3"/>
        <v>0</v>
      </c>
      <c r="AB21" s="187">
        <f t="shared" si="1"/>
        <v>0</v>
      </c>
      <c r="AC21" s="377">
        <f t="shared" si="2"/>
        <v>0</v>
      </c>
      <c r="AD21" s="377">
        <f t="shared" si="2"/>
        <v>0</v>
      </c>
      <c r="AE21" s="377">
        <f t="shared" si="2"/>
        <v>0</v>
      </c>
      <c r="AF21" s="69"/>
    </row>
    <row r="22" spans="1:32" ht="15" customHeight="1" x14ac:dyDescent="0.25">
      <c r="A22" s="877" t="s">
        <v>901</v>
      </c>
      <c r="B22" s="878"/>
      <c r="C22" s="879"/>
      <c r="D22" s="69"/>
      <c r="E22" s="1209" t="s">
        <v>767</v>
      </c>
      <c r="F22" s="984"/>
      <c r="G22" s="984"/>
      <c r="H22" s="984"/>
      <c r="I22" s="985" t="s">
        <v>768</v>
      </c>
      <c r="J22" s="1005"/>
      <c r="K22" s="1005"/>
      <c r="L22" s="1005"/>
      <c r="M22" s="1005"/>
      <c r="N22" s="1005"/>
      <c r="O22" s="1005"/>
      <c r="P22" s="1006"/>
      <c r="Q22" s="141">
        <v>8.0500000000000007</v>
      </c>
      <c r="R22" s="383"/>
      <c r="S22" s="211"/>
      <c r="T22" s="202"/>
      <c r="U22" s="383"/>
      <c r="V22" s="211"/>
      <c r="W22" s="203"/>
      <c r="X22" s="383"/>
      <c r="Y22" s="211"/>
      <c r="Z22" s="204"/>
      <c r="AA22" s="438">
        <f t="shared" si="3"/>
        <v>0</v>
      </c>
      <c r="AB22" s="187">
        <f t="shared" si="1"/>
        <v>0</v>
      </c>
      <c r="AC22" s="377">
        <f t="shared" si="2"/>
        <v>0</v>
      </c>
      <c r="AD22" s="377">
        <f t="shared" si="2"/>
        <v>0</v>
      </c>
      <c r="AE22" s="377">
        <f t="shared" si="2"/>
        <v>0</v>
      </c>
      <c r="AF22" s="69"/>
    </row>
    <row r="23" spans="1:32" ht="15" customHeight="1" x14ac:dyDescent="0.25">
      <c r="A23" s="880"/>
      <c r="B23" s="881"/>
      <c r="C23" s="882"/>
      <c r="D23" s="69"/>
      <c r="E23" s="1186" t="s">
        <v>763</v>
      </c>
      <c r="F23" s="1005"/>
      <c r="G23" s="1005"/>
      <c r="H23" s="1187"/>
      <c r="I23" s="985" t="s">
        <v>764</v>
      </c>
      <c r="J23" s="1005"/>
      <c r="K23" s="1005"/>
      <c r="L23" s="1005"/>
      <c r="M23" s="1005"/>
      <c r="N23" s="1005"/>
      <c r="O23" s="1005"/>
      <c r="P23" s="1006"/>
      <c r="Q23" s="141">
        <v>8.5500000000000007</v>
      </c>
      <c r="R23" s="383"/>
      <c r="S23" s="211"/>
      <c r="T23" s="202"/>
      <c r="U23" s="383"/>
      <c r="V23" s="211"/>
      <c r="W23" s="203"/>
      <c r="X23" s="383"/>
      <c r="Y23" s="211"/>
      <c r="Z23" s="204"/>
      <c r="AA23" s="438">
        <f t="shared" si="3"/>
        <v>0</v>
      </c>
      <c r="AB23" s="187">
        <f t="shared" si="1"/>
        <v>0</v>
      </c>
      <c r="AC23" s="377">
        <f t="shared" ref="AC23:AE24" si="4">$Q23*$AA23</f>
        <v>0</v>
      </c>
      <c r="AD23" s="377">
        <f t="shared" si="4"/>
        <v>0</v>
      </c>
      <c r="AE23" s="377">
        <f t="shared" si="4"/>
        <v>0</v>
      </c>
      <c r="AF23" s="69"/>
    </row>
    <row r="24" spans="1:32" ht="15" customHeight="1" x14ac:dyDescent="0.25">
      <c r="A24" s="852" t="s">
        <v>666</v>
      </c>
      <c r="B24" s="853"/>
      <c r="C24" s="854"/>
      <c r="D24" s="69"/>
      <c r="E24" s="1199" t="s">
        <v>176</v>
      </c>
      <c r="F24" s="1192"/>
      <c r="G24" s="1192"/>
      <c r="H24" s="1200"/>
      <c r="I24" s="994" t="s">
        <v>762</v>
      </c>
      <c r="J24" s="1192"/>
      <c r="K24" s="1192"/>
      <c r="L24" s="1192"/>
      <c r="M24" s="1192"/>
      <c r="N24" s="1192"/>
      <c r="O24" s="1192"/>
      <c r="P24" s="1193"/>
      <c r="Q24" s="144">
        <v>19.25</v>
      </c>
      <c r="R24" s="385"/>
      <c r="S24" s="281"/>
      <c r="T24" s="282"/>
      <c r="U24" s="385"/>
      <c r="V24" s="281"/>
      <c r="W24" s="283"/>
      <c r="X24" s="385"/>
      <c r="Y24" s="281"/>
      <c r="Z24" s="284"/>
      <c r="AA24" s="439">
        <f t="shared" si="3"/>
        <v>0</v>
      </c>
      <c r="AB24" s="201">
        <f t="shared" si="1"/>
        <v>0</v>
      </c>
      <c r="AC24" s="377">
        <f t="shared" si="4"/>
        <v>0</v>
      </c>
      <c r="AD24" s="377">
        <f t="shared" si="4"/>
        <v>0</v>
      </c>
      <c r="AE24" s="377">
        <f t="shared" si="4"/>
        <v>0</v>
      </c>
      <c r="AF24" s="69"/>
    </row>
    <row r="25" spans="1:32" ht="15" customHeight="1" x14ac:dyDescent="0.25">
      <c r="A25" s="855"/>
      <c r="B25" s="856"/>
      <c r="C25" s="857"/>
      <c r="D25" s="69"/>
      <c r="E25" s="70"/>
      <c r="F25" s="70"/>
      <c r="G25" s="70"/>
      <c r="H25" s="70"/>
      <c r="I25" s="70"/>
      <c r="J25" s="70"/>
      <c r="K25" s="70"/>
      <c r="L25" s="70"/>
      <c r="M25" s="70"/>
      <c r="N25" s="70"/>
      <c r="O25" s="70"/>
      <c r="P25" s="70"/>
      <c r="Q25" s="94"/>
      <c r="R25" s="82"/>
      <c r="S25" s="94"/>
      <c r="T25" s="94"/>
      <c r="U25" s="82"/>
      <c r="V25" s="94"/>
      <c r="W25" s="94"/>
      <c r="X25" s="82"/>
      <c r="Y25" s="94"/>
      <c r="Z25" s="94"/>
      <c r="AA25" s="82"/>
      <c r="AB25" s="94"/>
      <c r="AC25"/>
      <c r="AD25"/>
      <c r="AE25"/>
      <c r="AF25" s="69"/>
    </row>
    <row r="26" spans="1:32" ht="15" customHeight="1" x14ac:dyDescent="0.25">
      <c r="A26" s="852" t="s">
        <v>667</v>
      </c>
      <c r="B26" s="853"/>
      <c r="C26" s="854"/>
      <c r="D26" s="69"/>
      <c r="E26" s="126" t="s">
        <v>197</v>
      </c>
      <c r="F26" s="126"/>
      <c r="G26" s="126"/>
      <c r="H26" s="126"/>
      <c r="I26" s="126"/>
      <c r="J26" s="126"/>
      <c r="K26" s="126"/>
      <c r="L26" s="126"/>
      <c r="M26" s="126"/>
      <c r="N26" s="126"/>
      <c r="O26" s="126"/>
      <c r="P26" s="126"/>
      <c r="Q26" s="127"/>
      <c r="R26" s="121"/>
      <c r="S26" s="127"/>
      <c r="T26" s="127"/>
      <c r="U26" s="121"/>
      <c r="V26" s="127"/>
      <c r="W26" s="127"/>
      <c r="X26" s="121"/>
      <c r="Y26" s="127"/>
      <c r="Z26" s="94"/>
      <c r="AA26" s="82"/>
      <c r="AB26" s="94"/>
      <c r="AC26"/>
      <c r="AD26"/>
      <c r="AE26"/>
      <c r="AF26" s="69"/>
    </row>
    <row r="27" spans="1:32" ht="15" customHeight="1" x14ac:dyDescent="0.25">
      <c r="A27" s="855"/>
      <c r="B27" s="856"/>
      <c r="C27" s="857"/>
      <c r="D27" s="69"/>
      <c r="E27" s="122"/>
      <c r="F27" s="122"/>
      <c r="G27" s="122"/>
      <c r="H27" s="122"/>
      <c r="I27" s="122"/>
      <c r="J27" s="122"/>
      <c r="K27" s="122"/>
      <c r="L27" s="122"/>
      <c r="M27" s="122"/>
      <c r="N27" s="122"/>
      <c r="O27" s="122"/>
      <c r="P27" s="122"/>
      <c r="Q27" s="122"/>
      <c r="R27" s="122"/>
      <c r="S27" s="122"/>
      <c r="T27" s="122"/>
      <c r="U27" s="122"/>
      <c r="V27" s="122"/>
      <c r="W27" s="122"/>
      <c r="X27" s="122"/>
      <c r="Y27" s="122"/>
      <c r="Z27" s="85"/>
      <c r="AA27" s="85"/>
      <c r="AB27" s="85"/>
      <c r="AC27"/>
      <c r="AD27"/>
      <c r="AE27"/>
      <c r="AF27" s="69"/>
    </row>
    <row r="28" spans="1:32" ht="15" customHeight="1" x14ac:dyDescent="0.25">
      <c r="A28" s="943" t="s">
        <v>668</v>
      </c>
      <c r="B28" s="944"/>
      <c r="C28" s="945"/>
      <c r="D28" s="69"/>
      <c r="E28" s="122" t="s">
        <v>232</v>
      </c>
      <c r="F28" s="122"/>
      <c r="G28" s="122"/>
      <c r="H28" s="122"/>
      <c r="I28" s="122"/>
      <c r="J28" s="122"/>
      <c r="K28" s="122"/>
      <c r="L28" s="122"/>
      <c r="M28" s="122"/>
      <c r="N28" s="122"/>
      <c r="O28" s="122"/>
      <c r="P28" s="122"/>
      <c r="Q28" s="122"/>
      <c r="R28" s="122"/>
      <c r="S28" s="122"/>
      <c r="T28" s="122"/>
      <c r="U28" s="122"/>
      <c r="V28" s="122"/>
      <c r="W28" s="122"/>
      <c r="X28" s="122"/>
      <c r="Y28" s="122"/>
      <c r="Z28" s="85"/>
      <c r="AA28" s="85"/>
      <c r="AB28" s="85"/>
      <c r="AC28"/>
      <c r="AD28"/>
      <c r="AE28"/>
      <c r="AF28" s="69"/>
    </row>
    <row r="29" spans="1:32" ht="15" customHeight="1" x14ac:dyDescent="0.25">
      <c r="A29" s="946"/>
      <c r="B29" s="947"/>
      <c r="C29" s="948"/>
      <c r="D29" s="69"/>
      <c r="E29" s="122" t="s">
        <v>231</v>
      </c>
      <c r="F29" s="122"/>
      <c r="G29" s="122"/>
      <c r="H29" s="122"/>
      <c r="I29" s="122"/>
      <c r="J29" s="122"/>
      <c r="K29" s="122"/>
      <c r="L29" s="122"/>
      <c r="M29" s="122"/>
      <c r="N29" s="122"/>
      <c r="O29" s="122"/>
      <c r="P29" s="122"/>
      <c r="Q29" s="122"/>
      <c r="R29" s="122"/>
      <c r="S29" s="122"/>
      <c r="T29" s="122"/>
      <c r="U29" s="122"/>
      <c r="V29" s="122"/>
      <c r="W29" s="122"/>
      <c r="X29" s="122"/>
      <c r="Y29" s="122"/>
      <c r="Z29" s="85"/>
      <c r="AA29" s="85"/>
      <c r="AB29" s="85"/>
      <c r="AC29"/>
      <c r="AD29"/>
      <c r="AE29"/>
      <c r="AF29" s="69"/>
    </row>
    <row r="30" spans="1:32" ht="15" customHeight="1" x14ac:dyDescent="0.25">
      <c r="A30" s="852" t="s">
        <v>669</v>
      </c>
      <c r="B30" s="853"/>
      <c r="C30" s="854"/>
      <c r="D30" s="69"/>
      <c r="E30" s="122" t="s">
        <v>233</v>
      </c>
      <c r="F30" s="122"/>
      <c r="G30" s="122"/>
      <c r="H30" s="122"/>
      <c r="I30" s="122"/>
      <c r="J30" s="122"/>
      <c r="K30" s="122"/>
      <c r="L30" s="122"/>
      <c r="M30" s="122"/>
      <c r="N30" s="122"/>
      <c r="O30" s="122"/>
      <c r="P30" s="122"/>
      <c r="Q30" s="122"/>
      <c r="R30" s="122"/>
      <c r="S30" s="122"/>
      <c r="T30" s="122"/>
      <c r="U30" s="122"/>
      <c r="V30" s="122"/>
      <c r="W30" s="122"/>
      <c r="X30" s="122"/>
      <c r="Y30" s="122"/>
      <c r="Z30" s="85"/>
      <c r="AA30" s="85"/>
      <c r="AB30" s="85"/>
      <c r="AC30"/>
      <c r="AD30"/>
      <c r="AE30"/>
      <c r="AF30" s="69"/>
    </row>
    <row r="31" spans="1:32" ht="15" customHeight="1" x14ac:dyDescent="0.25">
      <c r="A31" s="855"/>
      <c r="B31" s="856"/>
      <c r="C31" s="857"/>
      <c r="D31" s="69"/>
      <c r="E31" s="122"/>
      <c r="F31" s="122"/>
      <c r="G31" s="122"/>
      <c r="H31" s="122"/>
      <c r="I31" s="122"/>
      <c r="J31" s="122"/>
      <c r="K31" s="122"/>
      <c r="L31" s="122"/>
      <c r="M31" s="122"/>
      <c r="N31" s="122"/>
      <c r="O31" s="122"/>
      <c r="P31" s="122"/>
      <c r="Q31" s="122"/>
      <c r="R31" s="122"/>
      <c r="S31" s="122"/>
      <c r="T31" s="122"/>
      <c r="U31" s="122"/>
      <c r="V31" s="122"/>
      <c r="W31" s="122"/>
      <c r="X31" s="122"/>
      <c r="Y31" s="122"/>
      <c r="Z31" s="85"/>
      <c r="AA31" s="85"/>
      <c r="AB31" s="85"/>
      <c r="AC31" s="89"/>
      <c r="AD31" s="89"/>
      <c r="AE31" s="89"/>
      <c r="AF31" s="69"/>
    </row>
    <row r="32" spans="1:32" ht="15" customHeight="1" x14ac:dyDescent="0.25">
      <c r="A32" s="845" t="s">
        <v>862</v>
      </c>
      <c r="B32" s="846"/>
      <c r="C32" s="847"/>
      <c r="D32" s="69"/>
      <c r="E32" s="117" t="s">
        <v>198</v>
      </c>
      <c r="F32" s="122"/>
      <c r="G32" s="122"/>
      <c r="H32" s="122"/>
      <c r="I32" s="122"/>
      <c r="J32" s="122"/>
      <c r="K32" s="122"/>
      <c r="L32" s="122"/>
      <c r="M32" s="122"/>
      <c r="N32" s="122"/>
      <c r="O32" s="122"/>
      <c r="P32" s="122"/>
      <c r="Q32" s="122"/>
      <c r="R32" s="122"/>
      <c r="S32" s="122"/>
      <c r="T32" s="122"/>
      <c r="U32" s="122"/>
      <c r="V32" s="122"/>
      <c r="W32" s="122"/>
      <c r="X32" s="122"/>
      <c r="Y32" s="122"/>
      <c r="Z32" s="85"/>
      <c r="AA32" s="85"/>
      <c r="AB32" s="85"/>
      <c r="AC32" s="89"/>
      <c r="AD32" s="89"/>
      <c r="AE32" s="89"/>
      <c r="AF32" s="69"/>
    </row>
    <row r="33" spans="1:32" ht="15" customHeight="1" x14ac:dyDescent="0.25">
      <c r="A33" s="848"/>
      <c r="B33" s="849"/>
      <c r="C33" s="850"/>
      <c r="D33" s="69"/>
      <c r="E33" s="1190" t="s">
        <v>199</v>
      </c>
      <c r="F33" s="1190"/>
      <c r="G33" s="1190"/>
      <c r="H33" s="1190"/>
      <c r="I33" s="1190"/>
      <c r="J33" s="1190"/>
      <c r="K33" s="1190"/>
      <c r="L33" s="1190"/>
      <c r="M33" s="1190"/>
      <c r="N33" s="1190"/>
      <c r="O33" s="1190"/>
      <c r="P33" s="1190"/>
      <c r="Q33" s="1190"/>
      <c r="R33" s="1190"/>
      <c r="S33" s="1190"/>
      <c r="T33" s="1190"/>
      <c r="U33" s="1190"/>
      <c r="V33" s="1190"/>
      <c r="W33" s="1190"/>
      <c r="X33" s="1190"/>
      <c r="Y33" s="1190"/>
      <c r="Z33" s="85"/>
      <c r="AA33" s="85"/>
      <c r="AB33" s="85"/>
      <c r="AC33" s="89"/>
      <c r="AD33" s="89"/>
      <c r="AE33" s="89"/>
      <c r="AF33" s="69"/>
    </row>
    <row r="34" spans="1:32" ht="15" customHeight="1" x14ac:dyDescent="0.25">
      <c r="A34" s="930" t="s">
        <v>12</v>
      </c>
      <c r="B34" s="931"/>
      <c r="C34" s="932"/>
      <c r="D34" s="69"/>
      <c r="E34" s="1190"/>
      <c r="F34" s="1190"/>
      <c r="G34" s="1190"/>
      <c r="H34" s="1190"/>
      <c r="I34" s="1190"/>
      <c r="J34" s="1190"/>
      <c r="K34" s="1190"/>
      <c r="L34" s="1190"/>
      <c r="M34" s="1190"/>
      <c r="N34" s="1190"/>
      <c r="O34" s="1190"/>
      <c r="P34" s="1190"/>
      <c r="Q34" s="1190"/>
      <c r="R34" s="1190"/>
      <c r="S34" s="1190"/>
      <c r="T34" s="1190"/>
      <c r="U34" s="1190"/>
      <c r="V34" s="1190"/>
      <c r="W34" s="1190"/>
      <c r="X34" s="1190"/>
      <c r="Y34" s="1190"/>
      <c r="Z34" s="69"/>
      <c r="AA34" s="69"/>
      <c r="AB34" s="69"/>
      <c r="AC34" s="89"/>
      <c r="AD34" s="89"/>
      <c r="AE34" s="89"/>
      <c r="AF34" s="69"/>
    </row>
    <row r="35" spans="1:32" ht="15" customHeight="1" x14ac:dyDescent="0.25">
      <c r="A35" s="933"/>
      <c r="B35" s="934"/>
      <c r="C35" s="935"/>
      <c r="D35" s="69"/>
      <c r="E35" s="1190"/>
      <c r="F35" s="1190"/>
      <c r="G35" s="1190"/>
      <c r="H35" s="1190"/>
      <c r="I35" s="1190"/>
      <c r="J35" s="1190"/>
      <c r="K35" s="1190"/>
      <c r="L35" s="1190"/>
      <c r="M35" s="1190"/>
      <c r="N35" s="1190"/>
      <c r="O35" s="1190"/>
      <c r="P35" s="1190"/>
      <c r="Q35" s="1190"/>
      <c r="R35" s="1190"/>
      <c r="S35" s="1190"/>
      <c r="T35" s="1190"/>
      <c r="U35" s="1190"/>
      <c r="V35" s="1190"/>
      <c r="W35" s="1190"/>
      <c r="X35" s="1190"/>
      <c r="Y35" s="1190"/>
      <c r="Z35" s="85"/>
      <c r="AA35" s="85"/>
      <c r="AB35" s="85"/>
      <c r="AC35" s="89"/>
      <c r="AD35" s="89"/>
      <c r="AE35" s="89"/>
      <c r="AF35" s="69"/>
    </row>
    <row r="36" spans="1:32" ht="15" customHeight="1" x14ac:dyDescent="0.25">
      <c r="A36" s="930" t="s">
        <v>15</v>
      </c>
      <c r="B36" s="931"/>
      <c r="C36" s="932"/>
      <c r="D36" s="69"/>
      <c r="E36" s="1190"/>
      <c r="F36" s="1190"/>
      <c r="G36" s="1190"/>
      <c r="H36" s="1190"/>
      <c r="I36" s="1190"/>
      <c r="J36" s="1190"/>
      <c r="K36" s="1190"/>
      <c r="L36" s="1190"/>
      <c r="M36" s="1190"/>
      <c r="N36" s="1190"/>
      <c r="O36" s="1190"/>
      <c r="P36" s="1190"/>
      <c r="Q36" s="1190"/>
      <c r="R36" s="1190"/>
      <c r="S36" s="1190"/>
      <c r="T36" s="1190"/>
      <c r="U36" s="1190"/>
      <c r="V36" s="1190"/>
      <c r="W36" s="1190"/>
      <c r="X36" s="1190"/>
      <c r="Y36" s="1190"/>
      <c r="Z36" s="85"/>
      <c r="AA36" s="85"/>
      <c r="AB36" s="85"/>
      <c r="AC36" s="89"/>
      <c r="AD36" s="89"/>
      <c r="AE36" s="89"/>
      <c r="AF36" s="69"/>
    </row>
    <row r="37" spans="1:32" ht="15" customHeight="1" x14ac:dyDescent="0.25">
      <c r="A37" s="933"/>
      <c r="B37" s="934"/>
      <c r="C37" s="935"/>
      <c r="D37" s="69"/>
      <c r="E37" s="1190"/>
      <c r="F37" s="1190"/>
      <c r="G37" s="1190"/>
      <c r="H37" s="1190"/>
      <c r="I37" s="1190"/>
      <c r="J37" s="1190"/>
      <c r="K37" s="1190"/>
      <c r="L37" s="1190"/>
      <c r="M37" s="1190"/>
      <c r="N37" s="1190"/>
      <c r="O37" s="1190"/>
      <c r="P37" s="1190"/>
      <c r="Q37" s="1190"/>
      <c r="R37" s="1190"/>
      <c r="S37" s="1190"/>
      <c r="T37" s="1190"/>
      <c r="U37" s="1190"/>
      <c r="V37" s="1190"/>
      <c r="W37" s="1190"/>
      <c r="X37" s="1190"/>
      <c r="Y37" s="1190"/>
      <c r="Z37" s="85"/>
      <c r="AA37" s="85"/>
      <c r="AB37" s="85"/>
      <c r="AC37" s="89"/>
      <c r="AD37" s="89"/>
      <c r="AE37" s="89"/>
      <c r="AF37" s="69"/>
    </row>
    <row r="38" spans="1:32" ht="15" customHeight="1" x14ac:dyDescent="0.25">
      <c r="A38" s="930" t="s">
        <v>17</v>
      </c>
      <c r="B38" s="931"/>
      <c r="C38" s="932"/>
      <c r="D38" s="69"/>
      <c r="E38" s="122" t="s">
        <v>244</v>
      </c>
      <c r="F38" s="122"/>
      <c r="G38" s="122"/>
      <c r="H38" s="122"/>
      <c r="I38" s="122"/>
      <c r="J38" s="122"/>
      <c r="K38" s="122"/>
      <c r="L38" s="122"/>
      <c r="M38" s="122"/>
      <c r="N38" s="122"/>
      <c r="O38" s="122"/>
      <c r="P38" s="122"/>
      <c r="Q38" s="122"/>
      <c r="R38" s="122"/>
      <c r="S38" s="122"/>
      <c r="T38" s="122"/>
      <c r="U38" s="122"/>
      <c r="V38" s="122"/>
      <c r="W38" s="122"/>
      <c r="X38" s="122"/>
      <c r="Y38" s="122"/>
      <c r="Z38" s="85"/>
      <c r="AA38" s="85"/>
      <c r="AB38" s="85"/>
      <c r="AC38" s="89"/>
      <c r="AD38" s="89"/>
      <c r="AE38" s="89"/>
      <c r="AF38" s="69"/>
    </row>
    <row r="39" spans="1:32" ht="15" customHeight="1" x14ac:dyDescent="0.25">
      <c r="A39" s="933"/>
      <c r="B39" s="934"/>
      <c r="C39" s="935"/>
      <c r="D39" s="69"/>
      <c r="E39" s="122" t="s">
        <v>200</v>
      </c>
      <c r="F39" s="122"/>
      <c r="G39" s="122"/>
      <c r="H39" s="122"/>
      <c r="I39" s="122"/>
      <c r="J39" s="122"/>
      <c r="K39" s="122"/>
      <c r="L39" s="122"/>
      <c r="M39" s="122"/>
      <c r="N39" s="122"/>
      <c r="O39" s="122"/>
      <c r="P39" s="122"/>
      <c r="Q39" s="122"/>
      <c r="R39" s="122"/>
      <c r="S39" s="122"/>
      <c r="T39" s="122"/>
      <c r="U39" s="122"/>
      <c r="V39" s="122"/>
      <c r="W39" s="122"/>
      <c r="X39" s="122"/>
      <c r="Y39" s="122"/>
      <c r="Z39" s="85"/>
      <c r="AA39" s="85"/>
      <c r="AB39" s="85"/>
      <c r="AC39" s="89"/>
      <c r="AD39" s="89"/>
      <c r="AE39" s="89"/>
      <c r="AF39" s="69"/>
    </row>
    <row r="40" spans="1:32" ht="15" customHeight="1" x14ac:dyDescent="0.25">
      <c r="D40" s="69"/>
      <c r="E40" s="69"/>
      <c r="F40" s="95"/>
      <c r="G40" s="95"/>
      <c r="H40" s="95"/>
      <c r="I40" s="95"/>
      <c r="J40" s="95"/>
      <c r="K40" s="95"/>
      <c r="L40" s="95"/>
      <c r="M40" s="95"/>
      <c r="N40" s="95"/>
      <c r="O40" s="95"/>
      <c r="P40" s="95"/>
      <c r="Q40" s="95"/>
      <c r="R40" s="95"/>
      <c r="S40" s="95"/>
      <c r="T40" s="95"/>
      <c r="U40" s="95"/>
      <c r="V40" s="95"/>
      <c r="W40" s="95"/>
      <c r="X40" s="95"/>
      <c r="Y40" s="95"/>
      <c r="Z40" s="95"/>
      <c r="AA40" s="95"/>
      <c r="AB40" s="95"/>
      <c r="AC40" s="89"/>
      <c r="AD40" s="89"/>
      <c r="AE40" s="89"/>
      <c r="AF40" s="69"/>
    </row>
    <row r="41" spans="1:32" ht="15" customHeight="1" x14ac:dyDescent="0.25">
      <c r="D41" s="69"/>
      <c r="E41" s="69"/>
      <c r="F41" s="85"/>
      <c r="G41" s="85"/>
      <c r="H41" s="85"/>
      <c r="I41" s="85"/>
      <c r="J41" s="85"/>
      <c r="K41" s="85"/>
      <c r="L41" s="85"/>
      <c r="M41" s="85"/>
      <c r="N41" s="85"/>
      <c r="O41" s="85"/>
      <c r="P41" s="85"/>
      <c r="Q41" s="85"/>
      <c r="R41" s="85"/>
      <c r="S41" s="85"/>
      <c r="T41" s="85"/>
      <c r="U41" s="85"/>
      <c r="V41" s="85"/>
      <c r="W41" s="85"/>
      <c r="X41" s="85"/>
      <c r="Y41" s="85"/>
      <c r="Z41" s="85"/>
      <c r="AA41" s="85"/>
      <c r="AB41" s="85"/>
      <c r="AC41" s="89"/>
      <c r="AD41" s="89"/>
      <c r="AE41" s="89"/>
      <c r="AF41" s="69"/>
    </row>
    <row r="42" spans="1:32" ht="15" customHeight="1" x14ac:dyDescent="0.25">
      <c r="A42" s="858" t="s">
        <v>22</v>
      </c>
      <c r="B42" s="858"/>
      <c r="C42" s="858"/>
      <c r="D42" s="69"/>
      <c r="E42" s="69"/>
      <c r="F42" s="85"/>
      <c r="G42" s="85"/>
      <c r="H42" s="85"/>
      <c r="I42" s="85"/>
      <c r="J42" s="85"/>
      <c r="K42" s="85"/>
      <c r="L42" s="85"/>
      <c r="M42" s="85"/>
      <c r="N42" s="85"/>
      <c r="O42" s="85"/>
      <c r="P42" s="85"/>
      <c r="Q42" s="85"/>
      <c r="R42" s="85"/>
      <c r="S42" s="85"/>
      <c r="T42" s="85"/>
      <c r="U42" s="85"/>
      <c r="V42" s="85"/>
      <c r="W42" s="85"/>
      <c r="X42" s="85"/>
      <c r="Y42" s="85"/>
      <c r="Z42" s="85"/>
      <c r="AA42" s="85"/>
      <c r="AB42" s="85"/>
      <c r="AC42" s="89"/>
      <c r="AD42" s="89"/>
      <c r="AE42" s="89"/>
      <c r="AF42" s="69"/>
    </row>
    <row r="43" spans="1:32" ht="15" customHeight="1" x14ac:dyDescent="0.25">
      <c r="A43" s="73" t="s">
        <v>80</v>
      </c>
      <c r="B43" s="667"/>
      <c r="C43" s="66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89"/>
      <c r="AD43" s="89"/>
      <c r="AE43" s="89"/>
      <c r="AF43" s="69"/>
    </row>
    <row r="44" spans="1:32" ht="15" customHeight="1" x14ac:dyDescent="0.25">
      <c r="A44" s="73" t="s">
        <v>24</v>
      </c>
      <c r="B44" s="667"/>
      <c r="C44" s="66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89"/>
      <c r="AD44" s="89"/>
      <c r="AE44" s="89"/>
      <c r="AF44" s="69"/>
    </row>
    <row r="45" spans="1:32" ht="15" customHeight="1" x14ac:dyDescent="0.25">
      <c r="A45" s="73" t="s">
        <v>25</v>
      </c>
      <c r="B45" s="667"/>
      <c r="C45" s="66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89"/>
      <c r="AD45" s="89"/>
      <c r="AE45" s="89"/>
      <c r="AF45" s="69"/>
    </row>
    <row r="46" spans="1:32" ht="15" customHeight="1" x14ac:dyDescent="0.25">
      <c r="A46" s="73" t="s">
        <v>26</v>
      </c>
      <c r="B46" s="667"/>
      <c r="C46" s="66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89"/>
      <c r="AD46" s="89"/>
      <c r="AE46" s="89"/>
      <c r="AF46" s="69"/>
    </row>
    <row r="47" spans="1:32" ht="15" customHeight="1" x14ac:dyDescent="0.25">
      <c r="A47" s="73" t="s">
        <v>27</v>
      </c>
      <c r="B47" s="667"/>
      <c r="C47" s="66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89"/>
      <c r="AD47" s="89"/>
      <c r="AE47" s="89"/>
      <c r="AF47" s="69"/>
    </row>
    <row r="48" spans="1:32" ht="15" customHeight="1" x14ac:dyDescent="0.25">
      <c r="A48" s="73" t="s">
        <v>28</v>
      </c>
      <c r="B48" s="667"/>
      <c r="C48" s="66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89"/>
      <c r="AD48" s="89"/>
      <c r="AE48" s="89"/>
      <c r="AF48" s="69"/>
    </row>
    <row r="49" spans="1:32" ht="15" customHeight="1" x14ac:dyDescent="0.25">
      <c r="A49" s="79"/>
      <c r="B49" s="667"/>
      <c r="C49" s="66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89"/>
      <c r="AD49" s="89"/>
      <c r="AE49" s="89"/>
      <c r="AF49" s="69"/>
    </row>
    <row r="50" spans="1:32"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89"/>
      <c r="AD50" s="89"/>
      <c r="AE50" s="89"/>
      <c r="AF50" s="69"/>
    </row>
    <row r="51" spans="1:32"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89"/>
      <c r="AD51" s="89"/>
      <c r="AE51" s="89"/>
      <c r="AF51" s="69"/>
    </row>
    <row r="52" spans="1:32"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89"/>
      <c r="AD52" s="89"/>
      <c r="AE52" s="89"/>
      <c r="AF52" s="69"/>
    </row>
    <row r="53" spans="1:32"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89"/>
      <c r="AD53" s="89"/>
      <c r="AE53" s="89"/>
      <c r="AF53" s="69"/>
    </row>
    <row r="54" spans="1:32" ht="15" customHeight="1" x14ac:dyDescent="0.25">
      <c r="A54" s="666"/>
      <c r="C54" s="66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89"/>
      <c r="AD54" s="89"/>
      <c r="AE54" s="89"/>
      <c r="AF54" s="69"/>
    </row>
    <row r="55" spans="1:32" ht="15" customHeight="1" x14ac:dyDescent="0.2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89"/>
      <c r="AD55" s="89"/>
      <c r="AE55" s="89"/>
      <c r="AF55" s="69"/>
    </row>
    <row r="56" spans="1:32" ht="15" customHeight="1" x14ac:dyDescent="0.2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89"/>
      <c r="AD56" s="89"/>
      <c r="AE56" s="89"/>
      <c r="AF56" s="69"/>
    </row>
    <row r="57" spans="1:32" ht="15" customHeight="1" x14ac:dyDescent="0.2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89"/>
      <c r="AD57" s="89"/>
      <c r="AE57" s="89"/>
      <c r="AF57" s="69"/>
    </row>
    <row r="58" spans="1:32"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89"/>
      <c r="AD58" s="89"/>
      <c r="AE58" s="89"/>
      <c r="AF58" s="69"/>
    </row>
    <row r="59" spans="1:32"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89"/>
      <c r="AD59" s="89"/>
      <c r="AE59" s="89"/>
      <c r="AF59" s="69"/>
    </row>
    <row r="60" spans="1:32"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89"/>
      <c r="AD60" s="89"/>
      <c r="AE60" s="89"/>
      <c r="AF60" s="69"/>
    </row>
    <row r="61" spans="1:32"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89"/>
      <c r="AD61" s="89"/>
      <c r="AE61" s="89"/>
      <c r="AF61" s="69"/>
    </row>
    <row r="62" spans="1:32"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89"/>
      <c r="AD62" s="89"/>
      <c r="AE62" s="89"/>
      <c r="AF62" s="69"/>
    </row>
    <row r="63" spans="1:32"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89"/>
      <c r="AD63" s="89"/>
      <c r="AE63" s="89"/>
      <c r="AF63" s="69"/>
    </row>
    <row r="64" spans="1:32"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89"/>
      <c r="AD64" s="89"/>
      <c r="AE64" s="89"/>
      <c r="AF64" s="69"/>
    </row>
    <row r="65" spans="4:32"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89"/>
      <c r="AD65" s="89"/>
      <c r="AE65" s="89"/>
      <c r="AF65" s="69"/>
    </row>
    <row r="66" spans="4:32"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89"/>
      <c r="AD66" s="89"/>
      <c r="AE66" s="89"/>
      <c r="AF66" s="69"/>
    </row>
    <row r="67" spans="4:32" ht="15" customHeight="1" x14ac:dyDescent="0.25">
      <c r="D67" s="69"/>
      <c r="E67" s="92"/>
      <c r="F67" s="69"/>
      <c r="G67" s="69"/>
      <c r="H67" s="69"/>
      <c r="I67" s="69"/>
      <c r="J67" s="69"/>
      <c r="K67" s="69"/>
      <c r="L67" s="69"/>
      <c r="M67" s="69"/>
      <c r="N67" s="69"/>
      <c r="O67" s="69"/>
      <c r="P67" s="69"/>
      <c r="Q67" s="69"/>
      <c r="R67" s="69"/>
      <c r="S67" s="69"/>
      <c r="T67" s="69"/>
      <c r="U67" s="69"/>
      <c r="V67" s="69"/>
      <c r="W67" s="69"/>
      <c r="X67" s="69"/>
      <c r="Y67" s="69"/>
      <c r="Z67" s="69"/>
      <c r="AA67" s="69"/>
      <c r="AB67" s="69"/>
      <c r="AC67" s="89"/>
      <c r="AD67" s="89"/>
      <c r="AE67" s="89"/>
      <c r="AF67" s="69"/>
    </row>
    <row r="68" spans="4:32" ht="15" customHeight="1" x14ac:dyDescent="0.25">
      <c r="D68" s="69"/>
      <c r="E68" s="92"/>
      <c r="F68" s="69"/>
      <c r="G68" s="69"/>
      <c r="H68" s="69"/>
      <c r="I68" s="69"/>
      <c r="J68" s="69"/>
      <c r="K68" s="69"/>
      <c r="L68" s="69"/>
      <c r="M68" s="69"/>
      <c r="N68" s="69"/>
      <c r="O68" s="69"/>
      <c r="P68" s="69"/>
      <c r="Q68" s="69"/>
      <c r="R68" s="69"/>
      <c r="S68" s="69"/>
      <c r="T68" s="69"/>
      <c r="U68" s="69"/>
      <c r="V68" s="69"/>
      <c r="W68" s="69"/>
      <c r="X68" s="69"/>
      <c r="Y68" s="69"/>
      <c r="Z68" s="69"/>
      <c r="AA68" s="69"/>
      <c r="AB68" s="69"/>
      <c r="AC68" s="89"/>
      <c r="AD68" s="89"/>
      <c r="AE68" s="89"/>
      <c r="AF68" s="69"/>
    </row>
    <row r="69" spans="4:32" ht="15" customHeight="1" x14ac:dyDescent="0.25">
      <c r="D69" s="69"/>
      <c r="E69" s="92"/>
      <c r="F69" s="69"/>
      <c r="G69" s="69"/>
      <c r="H69" s="69"/>
      <c r="I69" s="69"/>
      <c r="J69" s="69"/>
      <c r="K69" s="69"/>
      <c r="L69" s="69"/>
      <c r="M69" s="69"/>
      <c r="N69" s="69"/>
      <c r="O69" s="69"/>
      <c r="P69" s="69"/>
      <c r="Q69" s="69"/>
      <c r="R69" s="69"/>
      <c r="S69" s="69"/>
      <c r="T69" s="69"/>
      <c r="U69" s="69"/>
      <c r="V69" s="69"/>
      <c r="W69" s="69"/>
      <c r="X69" s="69"/>
      <c r="Y69" s="69"/>
      <c r="Z69" s="69"/>
      <c r="AA69" s="69"/>
      <c r="AB69" s="69"/>
      <c r="AC69" s="89"/>
      <c r="AD69" s="89"/>
      <c r="AE69" s="89"/>
      <c r="AF69" s="69"/>
    </row>
    <row r="70" spans="4:32" ht="15" customHeight="1" x14ac:dyDescent="0.25">
      <c r="D70" s="69"/>
      <c r="E70" s="92"/>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4:32" ht="15" customHeight="1" x14ac:dyDescent="0.25">
      <c r="D71" s="69"/>
      <c r="E71" s="69"/>
      <c r="F71" s="92"/>
      <c r="G71" s="92"/>
      <c r="H71" s="92"/>
      <c r="I71" s="92"/>
      <c r="J71" s="92"/>
      <c r="K71" s="92"/>
      <c r="L71" s="92"/>
      <c r="M71" s="92"/>
      <c r="N71" s="92"/>
      <c r="O71" s="92"/>
      <c r="P71" s="92"/>
      <c r="Q71" s="92"/>
      <c r="R71" s="92"/>
      <c r="S71" s="92"/>
      <c r="T71" s="92"/>
      <c r="U71" s="92"/>
      <c r="V71" s="92"/>
      <c r="W71" s="92"/>
      <c r="X71" s="92"/>
      <c r="Y71" s="92"/>
      <c r="Z71" s="92"/>
      <c r="AA71" s="92"/>
      <c r="AB71" s="92"/>
      <c r="AC71" s="69"/>
      <c r="AD71" s="69"/>
      <c r="AE71" s="69"/>
      <c r="AF71" s="69"/>
    </row>
    <row r="72" spans="4:32" ht="15" customHeight="1" x14ac:dyDescent="0.25">
      <c r="D72" s="69"/>
      <c r="E72" s="69"/>
      <c r="F72" s="92"/>
      <c r="G72" s="92"/>
      <c r="H72" s="92"/>
      <c r="I72" s="92"/>
      <c r="J72" s="92"/>
      <c r="K72" s="92"/>
      <c r="L72" s="92"/>
      <c r="M72" s="92"/>
      <c r="N72" s="92"/>
      <c r="O72" s="92"/>
      <c r="P72" s="92"/>
      <c r="Q72" s="92"/>
      <c r="R72" s="92"/>
      <c r="S72" s="92"/>
      <c r="T72" s="92"/>
      <c r="U72" s="92"/>
      <c r="V72" s="92"/>
      <c r="W72" s="92"/>
      <c r="X72" s="92"/>
      <c r="Y72" s="92"/>
      <c r="Z72" s="92"/>
      <c r="AA72" s="92"/>
      <c r="AB72" s="92"/>
      <c r="AC72" s="69"/>
      <c r="AD72" s="69"/>
      <c r="AE72" s="69"/>
      <c r="AF72" s="69"/>
    </row>
    <row r="73" spans="4:32" ht="15" customHeight="1" x14ac:dyDescent="0.25">
      <c r="D73" s="69"/>
      <c r="E73" s="69"/>
      <c r="F73" s="92"/>
      <c r="G73" s="92"/>
      <c r="H73" s="92"/>
      <c r="I73" s="92"/>
      <c r="J73" s="92"/>
      <c r="K73" s="92"/>
      <c r="L73" s="92"/>
      <c r="M73" s="92"/>
      <c r="N73" s="92"/>
      <c r="O73" s="92"/>
      <c r="P73" s="92"/>
      <c r="Q73" s="92"/>
      <c r="R73" s="92"/>
      <c r="S73" s="92"/>
      <c r="T73" s="92"/>
      <c r="U73" s="92"/>
      <c r="V73" s="92"/>
      <c r="W73" s="92"/>
      <c r="X73" s="92"/>
      <c r="Y73" s="92"/>
      <c r="Z73" s="92"/>
      <c r="AA73" s="92"/>
      <c r="AB73" s="92"/>
      <c r="AC73" s="69"/>
      <c r="AD73" s="69"/>
      <c r="AE73" s="69"/>
      <c r="AF73" s="69"/>
    </row>
    <row r="74" spans="4:32" ht="15" customHeight="1" x14ac:dyDescent="0.25">
      <c r="D74" s="69"/>
      <c r="E74" s="69"/>
      <c r="F74" s="92"/>
      <c r="G74" s="92"/>
      <c r="H74" s="92"/>
      <c r="I74" s="92"/>
      <c r="J74" s="92"/>
      <c r="K74" s="92"/>
      <c r="L74" s="92"/>
      <c r="M74" s="92"/>
      <c r="N74" s="92"/>
      <c r="O74" s="92"/>
      <c r="P74" s="92"/>
      <c r="Q74" s="92"/>
      <c r="R74" s="92"/>
      <c r="S74" s="92"/>
      <c r="T74" s="92"/>
      <c r="U74" s="92"/>
      <c r="V74" s="92"/>
      <c r="W74" s="92"/>
      <c r="X74" s="92"/>
      <c r="Y74" s="92"/>
      <c r="Z74" s="92"/>
      <c r="AA74" s="92"/>
      <c r="AB74" s="92"/>
      <c r="AC74" s="69"/>
      <c r="AD74" s="69"/>
      <c r="AE74" s="69"/>
      <c r="AF74" s="69"/>
    </row>
    <row r="75" spans="4:32" ht="15" customHeight="1" x14ac:dyDescent="0.2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4:32" ht="15" customHeight="1" x14ac:dyDescent="0.2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4:32" ht="15" customHeight="1" x14ac:dyDescent="0.2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4:32" ht="15" customHeight="1" x14ac:dyDescent="0.2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4:32" ht="15" customHeight="1" x14ac:dyDescent="0.2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4:32" ht="15" customHeight="1" x14ac:dyDescent="0.2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4:32" ht="15" customHeight="1" x14ac:dyDescent="0.2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4:32" ht="15" customHeight="1" x14ac:dyDescent="0.2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4:32" ht="15" customHeight="1" x14ac:dyDescent="0.2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4:32" ht="15" customHeight="1" x14ac:dyDescent="0.2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4:32" ht="15" customHeight="1" x14ac:dyDescent="0.2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4:32" ht="15" customHeight="1" x14ac:dyDescent="0.2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4:32" ht="15" customHeight="1" x14ac:dyDescent="0.2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4:32" ht="15" customHeight="1" x14ac:dyDescent="0.2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4:32" ht="15" customHeight="1" x14ac:dyDescent="0.2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4:32" ht="15" customHeight="1" x14ac:dyDescent="0.2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4:32" ht="15" customHeight="1" x14ac:dyDescent="0.2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4:32" ht="15" customHeight="1" x14ac:dyDescent="0.25">
      <c r="D92" s="69"/>
      <c r="AC92" s="69"/>
      <c r="AD92" s="69"/>
      <c r="AE92" s="69"/>
      <c r="AF92" s="69"/>
    </row>
    <row r="93" spans="4:32" ht="15" customHeight="1" x14ac:dyDescent="0.25">
      <c r="D93" s="69"/>
      <c r="AC93" s="69"/>
      <c r="AD93" s="69"/>
      <c r="AE93" s="69"/>
      <c r="AF93" s="69"/>
    </row>
    <row r="94" spans="4:32" ht="15" customHeight="1" x14ac:dyDescent="0.25">
      <c r="D94" s="69"/>
      <c r="AC94" s="69"/>
      <c r="AD94" s="69"/>
      <c r="AE94" s="69"/>
      <c r="AF94" s="69"/>
    </row>
    <row r="95" spans="4:32" ht="15" customHeight="1" x14ac:dyDescent="0.25">
      <c r="D95" s="69"/>
      <c r="AC95" s="69"/>
      <c r="AD95" s="69"/>
      <c r="AE95" s="69"/>
      <c r="AF95" s="69"/>
    </row>
    <row r="96" spans="4:32" ht="15" customHeight="1" x14ac:dyDescent="0.25">
      <c r="D96" s="69"/>
      <c r="AC96" s="69"/>
      <c r="AD96" s="69"/>
      <c r="AE96" s="69"/>
      <c r="AF96" s="69"/>
    </row>
  </sheetData>
  <sheetProtection algorithmName="SHA-512" hashValue="Vlk2kqrAGuhJ573xkp3ObD6uuRlI9/IbPPXsGvEoaqGMZDheIetPQM0tUEn/mknlskdTLcIY0TOqPzyIxuh9mw==" saltValue="hsfiJ2Ibhq9zLwxsEjhQdQ==" spinCount="100000" sheet="1" objects="1" scenarios="1"/>
  <mergeCells count="61">
    <mergeCell ref="A38:C39"/>
    <mergeCell ref="A42:C42"/>
    <mergeCell ref="A52:C53"/>
    <mergeCell ref="R3:Z3"/>
    <mergeCell ref="A4:C5"/>
    <mergeCell ref="E4:H4"/>
    <mergeCell ref="E5:H5"/>
    <mergeCell ref="A12:C13"/>
    <mergeCell ref="E8:H8"/>
    <mergeCell ref="I8:P8"/>
    <mergeCell ref="E9:H9"/>
    <mergeCell ref="I9:P9"/>
    <mergeCell ref="A8:C9"/>
    <mergeCell ref="I12:P12"/>
    <mergeCell ref="I13:P13"/>
    <mergeCell ref="A14:C15"/>
    <mergeCell ref="A1:C1"/>
    <mergeCell ref="A6:C7"/>
    <mergeCell ref="E6:H6"/>
    <mergeCell ref="I6:P6"/>
    <mergeCell ref="E7:H7"/>
    <mergeCell ref="I7:P7"/>
    <mergeCell ref="A2:C3"/>
    <mergeCell ref="A10:C11"/>
    <mergeCell ref="E16:H16"/>
    <mergeCell ref="E17:H17"/>
    <mergeCell ref="I17:P17"/>
    <mergeCell ref="E10:H10"/>
    <mergeCell ref="I10:P10"/>
    <mergeCell ref="I11:P11"/>
    <mergeCell ref="I14:P14"/>
    <mergeCell ref="E15:H15"/>
    <mergeCell ref="I15:P15"/>
    <mergeCell ref="I20:P20"/>
    <mergeCell ref="E21:H21"/>
    <mergeCell ref="I21:P21"/>
    <mergeCell ref="A24:C25"/>
    <mergeCell ref="A26:C27"/>
    <mergeCell ref="A22:C23"/>
    <mergeCell ref="A20:C21"/>
    <mergeCell ref="E18:H18"/>
    <mergeCell ref="I18:P18"/>
    <mergeCell ref="E19:H19"/>
    <mergeCell ref="I19:P19"/>
    <mergeCell ref="A16:C17"/>
    <mergeCell ref="Q1:AA1"/>
    <mergeCell ref="A30:C31"/>
    <mergeCell ref="A50:C51"/>
    <mergeCell ref="E33:Y37"/>
    <mergeCell ref="A32:C33"/>
    <mergeCell ref="A34:C35"/>
    <mergeCell ref="A36:C37"/>
    <mergeCell ref="I24:P24"/>
    <mergeCell ref="E22:H22"/>
    <mergeCell ref="I22:P22"/>
    <mergeCell ref="E23:H23"/>
    <mergeCell ref="I23:P23"/>
    <mergeCell ref="E24:H24"/>
    <mergeCell ref="E20:H20"/>
    <mergeCell ref="A18:C19"/>
    <mergeCell ref="A28:C29"/>
  </mergeCells>
  <hyperlinks>
    <hyperlink ref="A4:C5" location="Landing!A1" display="Home" xr:uid="{529BA81F-ABA4-41CF-BF5B-5FFF029B6019}"/>
    <hyperlink ref="A12:C13" location="ShellEI!A1" display=" - Event IT" xr:uid="{74C0772E-12B9-448D-A47B-2E66D75908FA}"/>
    <hyperlink ref="A34:C35" location="ShellCD!A1" display="Your contact details" xr:uid="{5DF856A5-AC25-472F-A369-99C333D275A4}"/>
    <hyperlink ref="A36:C37" location="ShellOS!A1" display="Order summary" xr:uid="{BBFD4101-1906-4296-8556-4F6AB2518CB6}"/>
    <hyperlink ref="A16:C17" location="ShellSA!A1" display="- Safety" xr:uid="{1CB19D5D-4103-45DA-83CC-89428F604888}"/>
    <hyperlink ref="A26:C27" location="'ShellCA (2)'!A1" display="- Catering - Lunch/Dinner" xr:uid="{B046755B-814A-4A84-A4DA-AB87C7B1DD4B}"/>
    <hyperlink ref="A28:C29" location="'ShellCA (3)'!A1" display="- Catering - Alcohol" xr:uid="{F19CB59D-FF9F-4F0E-8203-4775A1811F45}"/>
    <hyperlink ref="A30:C31" location="'ShellCA (4)'!A1" display="- Catering - Hygiene" xr:uid="{1F0C2C64-EF56-4538-892B-875C851D7832}"/>
    <hyperlink ref="A24:C25" location="ShellCA!A1" display="- Catering - Breakfast" xr:uid="{4740504F-208E-4161-BE4A-C9139F0F86C0}"/>
    <hyperlink ref="A38:C39" location="ShellTC!A1" display="Terms and Conditions" xr:uid="{501B41B6-E52A-4103-B812-1C53777C8A56}"/>
    <hyperlink ref="A8:C9" location="ShellFS!A1" display="Full Service" xr:uid="{2870A1BA-FFA1-44AE-AD3A-8F67224D8C64}"/>
    <hyperlink ref="A6:C7" location="ShellIO!A1" display="Important information" xr:uid="{E31A5E72-6578-4AE6-BBE4-0A70E4942014}"/>
    <hyperlink ref="A50" r:id="rId1" display="eventorders.nec@necgroup.co.uk" xr:uid="{579F4BD8-6F50-44CB-91E1-3ED46C5F11EF}"/>
    <hyperlink ref="A50:C51" r:id="rId2" display="Click here to speak to our team!" xr:uid="{2B8CD4C7-6CBD-4573-8D7B-2097F437006C}"/>
    <hyperlink ref="A14:C15" location="ShellUT!A1" display="Utilities - plumbing &amp; compressed air" xr:uid="{B8B5206E-CB40-47E8-BF1E-2D8667DB4308}"/>
    <hyperlink ref="A10:C11" location="'ShellFS (2)'!A1" display="Stand Fitting" xr:uid="{638140A6-393A-48F9-BC0F-9BA77EC9A618}"/>
    <hyperlink ref="A32:C33" location="ShellGR!A1" display="- Graphics &amp; Rigging" xr:uid="{17EF06CB-7224-46DE-944A-82A7EE6E6A4B}"/>
    <hyperlink ref="A18:C19" location="ShellFC!A1" display="Floor Covering" xr:uid="{7047F313-9031-4ABB-91C2-4E13B1F76E55}"/>
    <hyperlink ref="A22:C23" location="ShellPP!A1" display="FIT Suggested Party Packages" xr:uid="{0BC4C824-A335-4D86-8554-7C76166E3469}"/>
    <hyperlink ref="A20:C21" location="ShellCL!A1" display="Cleaning" xr:uid="{52F7B2F6-ADFD-450B-95D4-6CBC43568E8C}"/>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F79B8447-3F4A-49F4-8F85-D911D97F9482}">
          <x14:formula1>
            <xm:f>Admin!$D$4:$D$20</xm:f>
          </x14:formula1>
          <xm:sqref>W17:W24 T17:T24 Z17:Z24 Z6:Z15 W6:W15 T6:T15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B6951-3E24-4B20-BC02-9379CFC77C73}">
  <sheetPr codeName="Sheet24">
    <tabColor rgb="FF162A3A"/>
    <pageSetUpPr autoPageBreaks="0" fitToPage="1"/>
  </sheetPr>
  <dimension ref="A1:AS85"/>
  <sheetViews>
    <sheetView showGridLines="0" showRowColHeaders="0" workbookViewId="0">
      <selection activeCell="A32" sqref="A32:C33"/>
    </sheetView>
  </sheetViews>
  <sheetFormatPr defaultColWidth="8.85546875" defaultRowHeight="15" x14ac:dyDescent="0.25"/>
  <cols>
    <col min="1" max="3" width="10.5703125" style="74" customWidth="1"/>
    <col min="4" max="4" width="4.5703125" style="1" customWidth="1"/>
    <col min="5" max="8" width="8.140625" style="1" customWidth="1"/>
    <col min="9" max="16" width="7.5703125" style="1" customWidth="1"/>
    <col min="17" max="17" width="9.5703125" style="1" customWidth="1"/>
    <col min="18" max="18" width="5.5703125" style="1" customWidth="1"/>
    <col min="19" max="19" width="8.28515625" style="220" bestFit="1" customWidth="1"/>
    <col min="20" max="20" width="13.140625" style="1" bestFit="1" customWidth="1"/>
    <col min="21" max="21" width="5.5703125" style="1" customWidth="1"/>
    <col min="22" max="22" width="8.28515625" style="220" bestFit="1" customWidth="1"/>
    <col min="23" max="23" width="13.140625" style="1" bestFit="1" customWidth="1"/>
    <col min="24" max="24" width="5.5703125" style="1" customWidth="1"/>
    <col min="25" max="25" width="8.28515625" style="220" bestFit="1" customWidth="1"/>
    <col min="26" max="26" width="13.140625" style="1" bestFit="1" customWidth="1"/>
    <col min="27" max="27" width="9.5703125" style="1" customWidth="1"/>
    <col min="28" max="28" width="11.42578125" style="1" bestFit="1" customWidth="1"/>
    <col min="29" max="31" width="8.85546875" style="1" hidden="1" customWidth="1"/>
    <col min="32" max="32" width="0" style="1" hidden="1" customWidth="1"/>
    <col min="33" max="16384" width="8.85546875" style="1"/>
  </cols>
  <sheetData>
    <row r="1" spans="1:45" s="74" customFormat="1" ht="36" customHeight="1" x14ac:dyDescent="0.2">
      <c r="A1" s="860" t="s">
        <v>4</v>
      </c>
      <c r="B1" s="860"/>
      <c r="C1" s="860"/>
      <c r="E1" s="75" t="str">
        <f>Landing!A2</f>
        <v>NEC Fully Connected Order Form - FIT Show 2025</v>
      </c>
      <c r="K1" s="76"/>
      <c r="L1" s="76"/>
      <c r="M1" s="68"/>
      <c r="Q1" s="913" t="s">
        <v>670</v>
      </c>
      <c r="R1" s="913"/>
      <c r="S1" s="913"/>
      <c r="T1" s="913"/>
      <c r="U1" s="913"/>
      <c r="V1" s="913"/>
      <c r="W1" s="913"/>
      <c r="X1" s="913"/>
      <c r="Y1" s="913"/>
      <c r="Z1" s="913"/>
      <c r="AA1" s="913"/>
    </row>
    <row r="2" spans="1:45" ht="15" customHeight="1" x14ac:dyDescent="0.25">
      <c r="A2" s="1146"/>
      <c r="B2" s="1146"/>
      <c r="C2" s="1146"/>
      <c r="D2" s="69"/>
      <c r="E2" s="69"/>
      <c r="F2" s="69"/>
      <c r="G2" s="69"/>
      <c r="H2" s="69"/>
      <c r="I2" s="69"/>
      <c r="J2" s="69"/>
      <c r="K2" s="69"/>
      <c r="L2" s="69"/>
      <c r="M2" s="69"/>
      <c r="N2" s="69"/>
      <c r="O2" s="69"/>
      <c r="P2" s="69"/>
      <c r="Q2" s="69"/>
      <c r="R2" s="69"/>
      <c r="S2" s="210"/>
      <c r="T2" s="69"/>
      <c r="U2" s="69"/>
      <c r="V2" s="210"/>
      <c r="W2" s="69"/>
      <c r="X2" s="69"/>
      <c r="Y2" s="210"/>
      <c r="Z2" s="69"/>
      <c r="AA2" s="69"/>
      <c r="AB2" s="69"/>
      <c r="AC2" s="69"/>
      <c r="AD2" s="69"/>
      <c r="AE2" s="69"/>
      <c r="AF2" s="69"/>
      <c r="AG2" s="69"/>
      <c r="AH2" s="69"/>
      <c r="AI2" s="69"/>
      <c r="AJ2" s="69"/>
      <c r="AK2" s="69"/>
      <c r="AL2" s="69"/>
      <c r="AM2" s="69"/>
      <c r="AN2" s="69"/>
      <c r="AO2" s="69"/>
      <c r="AP2" s="69"/>
      <c r="AQ2" s="69"/>
      <c r="AR2" s="69"/>
      <c r="AS2" s="69"/>
    </row>
    <row r="3" spans="1:45" ht="15" customHeight="1" x14ac:dyDescent="0.25">
      <c r="A3" s="1147"/>
      <c r="B3" s="1147"/>
      <c r="C3" s="1147"/>
      <c r="D3" s="69"/>
      <c r="E3" s="252"/>
      <c r="F3" s="252"/>
      <c r="G3" s="252"/>
      <c r="H3" s="252"/>
      <c r="I3" s="252"/>
      <c r="J3" s="252"/>
      <c r="K3" s="252"/>
      <c r="L3" s="252"/>
      <c r="M3" s="252"/>
      <c r="N3" s="252"/>
      <c r="O3" s="252"/>
      <c r="P3" s="252"/>
      <c r="Q3" s="252"/>
      <c r="R3" s="1061" t="s">
        <v>222</v>
      </c>
      <c r="S3" s="1062"/>
      <c r="T3" s="1062"/>
      <c r="U3" s="1062"/>
      <c r="V3" s="1062"/>
      <c r="W3" s="1062"/>
      <c r="X3" s="1062"/>
      <c r="Y3" s="1062"/>
      <c r="Z3" s="1163"/>
      <c r="AA3" s="252"/>
      <c r="AB3" s="252"/>
      <c r="AC3" s="69"/>
      <c r="AD3" s="69"/>
      <c r="AE3" s="69"/>
      <c r="AF3" s="69"/>
      <c r="AG3" s="69"/>
      <c r="AH3" s="69"/>
      <c r="AI3" s="69"/>
      <c r="AJ3" s="69"/>
      <c r="AK3" s="69"/>
      <c r="AL3" s="69"/>
      <c r="AM3" s="69"/>
      <c r="AN3" s="69"/>
      <c r="AO3" s="69"/>
      <c r="AP3" s="69"/>
      <c r="AQ3" s="69"/>
      <c r="AR3" s="69"/>
      <c r="AS3" s="69"/>
    </row>
    <row r="4" spans="1:45" ht="15" customHeight="1" x14ac:dyDescent="0.25">
      <c r="A4" s="930" t="s">
        <v>6</v>
      </c>
      <c r="B4" s="931"/>
      <c r="C4" s="932"/>
      <c r="D4" s="69"/>
      <c r="E4" s="1059" t="s">
        <v>30</v>
      </c>
      <c r="F4" s="1060"/>
      <c r="G4" s="1060"/>
      <c r="H4" s="1060"/>
      <c r="I4" s="738" t="s">
        <v>31</v>
      </c>
      <c r="J4" s="738"/>
      <c r="K4" s="738"/>
      <c r="L4" s="738"/>
      <c r="M4" s="738"/>
      <c r="N4" s="738"/>
      <c r="O4" s="738"/>
      <c r="P4" s="738"/>
      <c r="Q4" s="699" t="s">
        <v>619</v>
      </c>
      <c r="R4" s="699" t="s">
        <v>240</v>
      </c>
      <c r="S4" s="709" t="s">
        <v>147</v>
      </c>
      <c r="T4" s="699" t="s">
        <v>201</v>
      </c>
      <c r="U4" s="699" t="s">
        <v>240</v>
      </c>
      <c r="V4" s="709" t="s">
        <v>147</v>
      </c>
      <c r="W4" s="699" t="s">
        <v>201</v>
      </c>
      <c r="X4" s="699" t="s">
        <v>240</v>
      </c>
      <c r="Y4" s="709" t="s">
        <v>147</v>
      </c>
      <c r="Z4" s="699" t="s">
        <v>201</v>
      </c>
      <c r="AA4" s="699" t="s">
        <v>676</v>
      </c>
      <c r="AB4" s="710" t="s">
        <v>238</v>
      </c>
      <c r="AC4" s="740" t="s">
        <v>247</v>
      </c>
      <c r="AD4" s="406" t="s">
        <v>34</v>
      </c>
      <c r="AE4" s="406" t="s">
        <v>35</v>
      </c>
      <c r="AF4" s="69"/>
      <c r="AG4" s="69"/>
      <c r="AH4" s="69"/>
      <c r="AI4" s="69"/>
      <c r="AJ4" s="69"/>
      <c r="AK4" s="69"/>
      <c r="AL4" s="69"/>
      <c r="AM4" s="69"/>
      <c r="AN4" s="69"/>
      <c r="AO4" s="69"/>
      <c r="AP4" s="69"/>
      <c r="AQ4" s="69"/>
      <c r="AR4" s="69"/>
      <c r="AS4" s="69"/>
    </row>
    <row r="5" spans="1:45" ht="15" customHeight="1" x14ac:dyDescent="0.25">
      <c r="A5" s="933"/>
      <c r="B5" s="934"/>
      <c r="C5" s="935"/>
      <c r="D5" s="69"/>
      <c r="E5" s="1201" t="s">
        <v>185</v>
      </c>
      <c r="F5" s="1202"/>
      <c r="G5" s="1202"/>
      <c r="H5" s="1202"/>
      <c r="I5" s="742"/>
      <c r="J5" s="742"/>
      <c r="K5" s="742"/>
      <c r="L5" s="742"/>
      <c r="M5" s="742"/>
      <c r="N5" s="742"/>
      <c r="O5" s="742"/>
      <c r="P5" s="743"/>
      <c r="Q5" s="742"/>
      <c r="R5" s="747">
        <f>IF(SUM(R6:R9)&gt;0,9999,0)</f>
        <v>0</v>
      </c>
      <c r="S5" s="748"/>
      <c r="T5" s="742"/>
      <c r="U5" s="747">
        <f>IF(SUM(U6:U9)&gt;0,9999,0)</f>
        <v>0</v>
      </c>
      <c r="V5" s="748"/>
      <c r="W5" s="742"/>
      <c r="X5" s="747">
        <f>IF(SUM(X6:X9)&gt;0,9999,0)</f>
        <v>0</v>
      </c>
      <c r="Y5" s="748"/>
      <c r="Z5" s="742"/>
      <c r="AA5" s="745">
        <f>IF(SUM(AA6:AA9)&gt;0,9999,0)</f>
        <v>0</v>
      </c>
      <c r="AB5" s="746"/>
      <c r="AC5" s="376"/>
      <c r="AD5" s="376"/>
      <c r="AE5" s="376"/>
      <c r="AF5" s="69"/>
      <c r="AG5" s="69"/>
      <c r="AH5" s="69"/>
      <c r="AI5" s="69"/>
      <c r="AJ5" s="69"/>
      <c r="AK5" s="69"/>
      <c r="AL5" s="69"/>
      <c r="AM5" s="69"/>
      <c r="AN5" s="69"/>
      <c r="AO5" s="69"/>
      <c r="AP5" s="69"/>
      <c r="AQ5" s="69"/>
      <c r="AR5" s="69"/>
      <c r="AS5" s="69"/>
    </row>
    <row r="6" spans="1:45" ht="15" customHeight="1" x14ac:dyDescent="0.25">
      <c r="A6" s="852" t="s">
        <v>8</v>
      </c>
      <c r="B6" s="853"/>
      <c r="C6" s="854"/>
      <c r="D6" s="69"/>
      <c r="E6" s="1188" t="s">
        <v>186</v>
      </c>
      <c r="F6" s="1018"/>
      <c r="G6" s="1018"/>
      <c r="H6" s="1189"/>
      <c r="I6" s="989" t="s">
        <v>772</v>
      </c>
      <c r="J6" s="1018"/>
      <c r="K6" s="1018"/>
      <c r="L6" s="1018"/>
      <c r="M6" s="1018"/>
      <c r="N6" s="1018"/>
      <c r="O6" s="1018"/>
      <c r="P6" s="1185"/>
      <c r="Q6" s="141">
        <v>7.45</v>
      </c>
      <c r="R6" s="383"/>
      <c r="S6" s="211"/>
      <c r="T6" s="202"/>
      <c r="U6" s="383"/>
      <c r="V6" s="222"/>
      <c r="W6" s="203"/>
      <c r="X6" s="383"/>
      <c r="Y6" s="224"/>
      <c r="Z6" s="204"/>
      <c r="AA6" s="438">
        <f t="shared" ref="AA6:AA9" si="0">SUM(R6,U6,X6)</f>
        <v>0</v>
      </c>
      <c r="AB6" s="187">
        <f t="shared" ref="AB6:AB9" si="1">$Q6*AA6</f>
        <v>0</v>
      </c>
      <c r="AC6" s="377">
        <f>$Q6*$AA6</f>
        <v>0</v>
      </c>
      <c r="AD6" s="377">
        <f>$Q6*$AA6</f>
        <v>0</v>
      </c>
      <c r="AE6" s="377">
        <f>$Q6*$AA6</f>
        <v>0</v>
      </c>
      <c r="AF6" s="69"/>
      <c r="AG6" s="69"/>
      <c r="AH6" s="69"/>
      <c r="AI6" s="69"/>
      <c r="AJ6" s="69"/>
      <c r="AK6" s="69"/>
      <c r="AL6" s="69"/>
      <c r="AM6" s="69"/>
      <c r="AN6" s="69"/>
      <c r="AO6" s="69"/>
      <c r="AP6" s="69"/>
      <c r="AQ6" s="69"/>
      <c r="AR6" s="69"/>
      <c r="AS6" s="69"/>
    </row>
    <row r="7" spans="1:45" ht="15" customHeight="1" x14ac:dyDescent="0.25">
      <c r="A7" s="855"/>
      <c r="B7" s="856"/>
      <c r="C7" s="857"/>
      <c r="D7" s="69"/>
      <c r="E7" s="1186" t="s">
        <v>187</v>
      </c>
      <c r="F7" s="1005"/>
      <c r="G7" s="1005"/>
      <c r="H7" s="1187"/>
      <c r="I7" s="985" t="s">
        <v>773</v>
      </c>
      <c r="J7" s="1005"/>
      <c r="K7" s="1005"/>
      <c r="L7" s="1005"/>
      <c r="M7" s="1005"/>
      <c r="N7" s="1005"/>
      <c r="O7" s="1005"/>
      <c r="P7" s="1006"/>
      <c r="Q7" s="141">
        <v>6.7</v>
      </c>
      <c r="R7" s="383"/>
      <c r="S7" s="211"/>
      <c r="T7" s="202"/>
      <c r="U7" s="383"/>
      <c r="V7" s="222"/>
      <c r="W7" s="203"/>
      <c r="X7" s="383"/>
      <c r="Y7" s="224"/>
      <c r="Z7" s="204"/>
      <c r="AA7" s="438">
        <f t="shared" si="0"/>
        <v>0</v>
      </c>
      <c r="AB7" s="187">
        <f t="shared" si="1"/>
        <v>0</v>
      </c>
      <c r="AC7" s="377">
        <f t="shared" ref="AC7:AE13" si="2">$Q7*$AA7</f>
        <v>0</v>
      </c>
      <c r="AD7" s="377">
        <f t="shared" si="2"/>
        <v>0</v>
      </c>
      <c r="AE7" s="377">
        <f t="shared" si="2"/>
        <v>0</v>
      </c>
      <c r="AF7" s="69"/>
      <c r="AG7" s="69"/>
      <c r="AH7" s="69"/>
      <c r="AI7" s="69"/>
      <c r="AJ7" s="69"/>
      <c r="AK7" s="69"/>
      <c r="AL7" s="69"/>
      <c r="AM7" s="69"/>
      <c r="AN7" s="69"/>
      <c r="AO7" s="69"/>
      <c r="AP7" s="69"/>
      <c r="AQ7" s="69"/>
      <c r="AR7" s="69"/>
      <c r="AS7" s="69"/>
    </row>
    <row r="8" spans="1:45" ht="15" customHeight="1" x14ac:dyDescent="0.25">
      <c r="A8" s="852" t="s">
        <v>840</v>
      </c>
      <c r="B8" s="853"/>
      <c r="C8" s="854"/>
      <c r="D8" s="69"/>
      <c r="E8" s="1186" t="s">
        <v>188</v>
      </c>
      <c r="F8" s="1005"/>
      <c r="G8" s="1005"/>
      <c r="H8" s="1187"/>
      <c r="I8" s="985"/>
      <c r="J8" s="1005"/>
      <c r="K8" s="1005"/>
      <c r="L8" s="1005"/>
      <c r="M8" s="1005"/>
      <c r="N8" s="1005"/>
      <c r="O8" s="1005"/>
      <c r="P8" s="1006"/>
      <c r="Q8" s="141">
        <v>2.7</v>
      </c>
      <c r="R8" s="383"/>
      <c r="S8" s="211"/>
      <c r="T8" s="202"/>
      <c r="U8" s="383"/>
      <c r="V8" s="222"/>
      <c r="W8" s="203"/>
      <c r="X8" s="383"/>
      <c r="Y8" s="224"/>
      <c r="Z8" s="204"/>
      <c r="AA8" s="438">
        <f t="shared" si="0"/>
        <v>0</v>
      </c>
      <c r="AB8" s="187">
        <f t="shared" si="1"/>
        <v>0</v>
      </c>
      <c r="AC8" s="377">
        <f t="shared" si="2"/>
        <v>0</v>
      </c>
      <c r="AD8" s="377">
        <f t="shared" si="2"/>
        <v>0</v>
      </c>
      <c r="AE8" s="377">
        <f t="shared" si="2"/>
        <v>0</v>
      </c>
      <c r="AF8" s="69"/>
      <c r="AG8" s="69"/>
      <c r="AH8" s="69"/>
      <c r="AI8" s="69"/>
      <c r="AJ8" s="69"/>
      <c r="AK8" s="69"/>
      <c r="AL8" s="69"/>
      <c r="AM8" s="69"/>
      <c r="AN8" s="69"/>
      <c r="AO8" s="69"/>
      <c r="AP8" s="69"/>
      <c r="AQ8" s="69"/>
      <c r="AR8" s="69"/>
      <c r="AS8" s="69"/>
    </row>
    <row r="9" spans="1:45" ht="15" customHeight="1" x14ac:dyDescent="0.25">
      <c r="A9" s="855"/>
      <c r="B9" s="856"/>
      <c r="C9" s="857"/>
      <c r="D9" s="69"/>
      <c r="E9" s="1186" t="s">
        <v>189</v>
      </c>
      <c r="F9" s="1005"/>
      <c r="G9" s="1005"/>
      <c r="H9" s="1187"/>
      <c r="I9" s="985"/>
      <c r="J9" s="1005"/>
      <c r="K9" s="1005"/>
      <c r="L9" s="1005"/>
      <c r="M9" s="1005"/>
      <c r="N9" s="1005"/>
      <c r="O9" s="1005"/>
      <c r="P9" s="1006"/>
      <c r="Q9" s="141">
        <v>3.75</v>
      </c>
      <c r="R9" s="383"/>
      <c r="S9" s="211"/>
      <c r="T9" s="202"/>
      <c r="U9" s="383"/>
      <c r="V9" s="222"/>
      <c r="W9" s="203"/>
      <c r="X9" s="383"/>
      <c r="Y9" s="224"/>
      <c r="Z9" s="204"/>
      <c r="AA9" s="438">
        <f t="shared" si="0"/>
        <v>0</v>
      </c>
      <c r="AB9" s="187">
        <f t="shared" si="1"/>
        <v>0</v>
      </c>
      <c r="AC9" s="377">
        <f t="shared" si="2"/>
        <v>0</v>
      </c>
      <c r="AD9" s="377">
        <f t="shared" si="2"/>
        <v>0</v>
      </c>
      <c r="AE9" s="377">
        <f t="shared" si="2"/>
        <v>0</v>
      </c>
      <c r="AF9" s="69"/>
      <c r="AG9" s="69"/>
      <c r="AH9" s="69"/>
      <c r="AI9" s="69"/>
      <c r="AJ9" s="69"/>
      <c r="AK9" s="69"/>
      <c r="AL9" s="69"/>
      <c r="AM9" s="69"/>
      <c r="AN9" s="69"/>
      <c r="AO9" s="69"/>
      <c r="AP9" s="69"/>
      <c r="AQ9" s="69"/>
      <c r="AR9" s="69"/>
      <c r="AS9" s="69"/>
    </row>
    <row r="10" spans="1:45" ht="15" customHeight="1" x14ac:dyDescent="0.25">
      <c r="A10" s="877" t="s">
        <v>863</v>
      </c>
      <c r="B10" s="878"/>
      <c r="C10" s="879"/>
      <c r="D10" s="69"/>
      <c r="E10" s="1197" t="s">
        <v>190</v>
      </c>
      <c r="F10" s="1198"/>
      <c r="G10" s="1198"/>
      <c r="H10" s="1198"/>
      <c r="I10" s="159"/>
      <c r="J10" s="159"/>
      <c r="K10" s="159"/>
      <c r="L10" s="159"/>
      <c r="M10" s="159"/>
      <c r="N10" s="159"/>
      <c r="O10" s="159"/>
      <c r="P10" s="253"/>
      <c r="Q10" s="186"/>
      <c r="R10" s="205">
        <f>IF(SUM(R11:R13)&gt;0,9999,0)</f>
        <v>0</v>
      </c>
      <c r="S10" s="285"/>
      <c r="T10" s="286"/>
      <c r="U10" s="205">
        <f>IF(SUM(U11:U13)&gt;0,9999,0)</f>
        <v>0</v>
      </c>
      <c r="V10" s="285"/>
      <c r="W10" s="286"/>
      <c r="X10" s="205">
        <f>IF(SUM(X11:X13)&gt;0,9999,0)</f>
        <v>0</v>
      </c>
      <c r="Y10" s="285"/>
      <c r="Z10" s="286"/>
      <c r="AA10" s="278">
        <f>IF(SUM(AA11:AA13)&gt;0,9999,0)</f>
        <v>0</v>
      </c>
      <c r="AB10" s="160"/>
      <c r="AC10" s="378"/>
      <c r="AD10" s="378"/>
      <c r="AE10" s="378"/>
      <c r="AF10" s="69"/>
      <c r="AG10" s="69"/>
      <c r="AH10" s="69"/>
      <c r="AI10" s="69"/>
      <c r="AJ10" s="69"/>
      <c r="AK10" s="69"/>
      <c r="AL10" s="69"/>
      <c r="AM10" s="69"/>
      <c r="AN10" s="69"/>
      <c r="AO10" s="69"/>
      <c r="AP10" s="69"/>
      <c r="AQ10" s="69"/>
      <c r="AR10" s="69"/>
      <c r="AS10" s="69"/>
    </row>
    <row r="11" spans="1:45" ht="15" customHeight="1" x14ac:dyDescent="0.25">
      <c r="A11" s="880"/>
      <c r="B11" s="881"/>
      <c r="C11" s="882"/>
      <c r="D11" s="69"/>
      <c r="E11" s="1188" t="s">
        <v>191</v>
      </c>
      <c r="F11" s="1018"/>
      <c r="G11" s="1018"/>
      <c r="H11" s="1189"/>
      <c r="I11" s="989" t="s">
        <v>192</v>
      </c>
      <c r="J11" s="1018"/>
      <c r="K11" s="1018"/>
      <c r="L11" s="1018"/>
      <c r="M11" s="1018"/>
      <c r="N11" s="1018"/>
      <c r="O11" s="1018"/>
      <c r="P11" s="1185"/>
      <c r="Q11" s="141">
        <v>24.6</v>
      </c>
      <c r="R11" s="383"/>
      <c r="S11" s="211"/>
      <c r="T11" s="202"/>
      <c r="U11" s="383"/>
      <c r="V11" s="222"/>
      <c r="W11" s="203"/>
      <c r="X11" s="383"/>
      <c r="Y11" s="224"/>
      <c r="Z11" s="204"/>
      <c r="AA11" s="438">
        <f>SUM(R11,U11,X11)</f>
        <v>0</v>
      </c>
      <c r="AB11" s="187">
        <f>$Q11*AA11</f>
        <v>0</v>
      </c>
      <c r="AC11" s="377">
        <f t="shared" si="2"/>
        <v>0</v>
      </c>
      <c r="AD11" s="377">
        <f t="shared" si="2"/>
        <v>0</v>
      </c>
      <c r="AE11" s="377">
        <f t="shared" si="2"/>
        <v>0</v>
      </c>
      <c r="AF11" s="69"/>
      <c r="AG11" s="69"/>
      <c r="AH11" s="69"/>
      <c r="AI11" s="69"/>
      <c r="AJ11" s="69"/>
      <c r="AK11" s="69"/>
      <c r="AL11" s="69"/>
      <c r="AM11" s="69"/>
      <c r="AN11" s="69"/>
      <c r="AO11" s="69"/>
      <c r="AP11" s="69"/>
      <c r="AQ11" s="69"/>
      <c r="AR11" s="69"/>
      <c r="AS11" s="69"/>
    </row>
    <row r="12" spans="1:45" ht="15" customHeight="1" x14ac:dyDescent="0.25">
      <c r="A12" s="852" t="s">
        <v>828</v>
      </c>
      <c r="B12" s="853"/>
      <c r="C12" s="854"/>
      <c r="D12" s="69"/>
      <c r="E12" s="1186" t="s">
        <v>193</v>
      </c>
      <c r="F12" s="1005"/>
      <c r="G12" s="1005"/>
      <c r="H12" s="1187"/>
      <c r="I12" s="985" t="s">
        <v>194</v>
      </c>
      <c r="J12" s="1005"/>
      <c r="K12" s="1005"/>
      <c r="L12" s="1005"/>
      <c r="M12" s="1005"/>
      <c r="N12" s="1005"/>
      <c r="O12" s="1005"/>
      <c r="P12" s="1006"/>
      <c r="Q12" s="141">
        <v>14.45</v>
      </c>
      <c r="R12" s="383"/>
      <c r="S12" s="211"/>
      <c r="T12" s="202"/>
      <c r="U12" s="383"/>
      <c r="V12" s="222"/>
      <c r="W12" s="203"/>
      <c r="X12" s="383"/>
      <c r="Y12" s="224"/>
      <c r="Z12" s="204"/>
      <c r="AA12" s="438">
        <f>SUM(R12,U12,X12)</f>
        <v>0</v>
      </c>
      <c r="AB12" s="187">
        <f>$Q12*AA12</f>
        <v>0</v>
      </c>
      <c r="AC12" s="377">
        <f t="shared" si="2"/>
        <v>0</v>
      </c>
      <c r="AD12" s="377">
        <f t="shared" si="2"/>
        <v>0</v>
      </c>
      <c r="AE12" s="377">
        <f t="shared" si="2"/>
        <v>0</v>
      </c>
      <c r="AF12" s="69"/>
      <c r="AG12" s="69"/>
      <c r="AH12" s="69"/>
      <c r="AI12" s="69"/>
      <c r="AJ12" s="69"/>
      <c r="AK12" s="69"/>
      <c r="AL12" s="69"/>
      <c r="AM12" s="69"/>
      <c r="AN12" s="69"/>
      <c r="AO12" s="69"/>
      <c r="AP12" s="69"/>
      <c r="AQ12" s="69"/>
      <c r="AR12" s="69"/>
      <c r="AS12" s="69"/>
    </row>
    <row r="13" spans="1:45" ht="15" customHeight="1" x14ac:dyDescent="0.25">
      <c r="A13" s="855"/>
      <c r="B13" s="856"/>
      <c r="C13" s="857"/>
      <c r="D13" s="69"/>
      <c r="E13" s="1203" t="s">
        <v>195</v>
      </c>
      <c r="F13" s="1032"/>
      <c r="G13" s="1032"/>
      <c r="H13" s="1204"/>
      <c r="I13" s="1031" t="s">
        <v>196</v>
      </c>
      <c r="J13" s="1032"/>
      <c r="K13" s="1032"/>
      <c r="L13" s="1032"/>
      <c r="M13" s="1032"/>
      <c r="N13" s="1032"/>
      <c r="O13" s="1032"/>
      <c r="P13" s="1205"/>
      <c r="Q13" s="166">
        <v>160.5</v>
      </c>
      <c r="R13" s="384"/>
      <c r="S13" s="213"/>
      <c r="T13" s="207"/>
      <c r="U13" s="384"/>
      <c r="V13" s="223"/>
      <c r="W13" s="208"/>
      <c r="X13" s="384"/>
      <c r="Y13" s="225"/>
      <c r="Z13" s="209"/>
      <c r="AA13" s="440">
        <f>SUM(R13,U13,X13)</f>
        <v>0</v>
      </c>
      <c r="AB13" s="188">
        <f>$Q13*AA13</f>
        <v>0</v>
      </c>
      <c r="AC13" s="379">
        <f t="shared" si="2"/>
        <v>0</v>
      </c>
      <c r="AD13" s="379">
        <f t="shared" si="2"/>
        <v>0</v>
      </c>
      <c r="AE13" s="379">
        <f t="shared" si="2"/>
        <v>0</v>
      </c>
      <c r="AF13" s="69"/>
      <c r="AG13" s="69"/>
      <c r="AH13" s="69"/>
      <c r="AI13" s="69"/>
      <c r="AJ13" s="69"/>
      <c r="AK13" s="69"/>
      <c r="AL13" s="69"/>
      <c r="AM13" s="69"/>
      <c r="AN13" s="69"/>
      <c r="AO13" s="69"/>
      <c r="AP13" s="69"/>
      <c r="AQ13" s="69"/>
      <c r="AR13" s="69"/>
      <c r="AS13" s="69"/>
    </row>
    <row r="14" spans="1:45" ht="15" customHeight="1" x14ac:dyDescent="0.25">
      <c r="A14" s="866" t="s">
        <v>855</v>
      </c>
      <c r="B14" s="867"/>
      <c r="C14" s="868"/>
      <c r="D14" s="69"/>
      <c r="E14" s="70"/>
      <c r="F14" s="70"/>
      <c r="G14" s="70"/>
      <c r="H14" s="70"/>
      <c r="I14" s="70"/>
      <c r="J14" s="70"/>
      <c r="K14" s="70"/>
      <c r="L14" s="70"/>
      <c r="M14" s="70"/>
      <c r="N14" s="70"/>
      <c r="O14" s="70"/>
      <c r="P14" s="70"/>
      <c r="Q14" s="94"/>
      <c r="R14" s="82"/>
      <c r="S14" s="214"/>
      <c r="T14" s="94"/>
      <c r="U14" s="82"/>
      <c r="V14" s="214"/>
      <c r="W14" s="94"/>
      <c r="X14" s="82"/>
      <c r="Y14" s="214"/>
      <c r="Z14" s="94"/>
      <c r="AA14" s="82"/>
      <c r="AB14" s="94"/>
      <c r="AC14"/>
      <c r="AD14"/>
      <c r="AE14"/>
      <c r="AF14" s="69"/>
      <c r="AG14" s="69"/>
      <c r="AH14" s="69"/>
      <c r="AI14" s="69"/>
      <c r="AJ14" s="69"/>
      <c r="AK14" s="69"/>
      <c r="AL14" s="69"/>
      <c r="AM14" s="69"/>
      <c r="AN14" s="69"/>
      <c r="AO14" s="69"/>
      <c r="AP14" s="69"/>
      <c r="AQ14" s="69"/>
      <c r="AR14" s="69"/>
      <c r="AS14" s="69"/>
    </row>
    <row r="15" spans="1:45" ht="15" customHeight="1" x14ac:dyDescent="0.25">
      <c r="A15" s="869"/>
      <c r="B15" s="870"/>
      <c r="C15" s="871"/>
      <c r="D15" s="69"/>
      <c r="E15" s="126" t="s">
        <v>197</v>
      </c>
      <c r="F15" s="126"/>
      <c r="G15" s="126"/>
      <c r="H15" s="126"/>
      <c r="I15" s="126"/>
      <c r="J15" s="126"/>
      <c r="K15" s="126"/>
      <c r="L15" s="126"/>
      <c r="M15" s="126"/>
      <c r="N15" s="126"/>
      <c r="O15" s="126"/>
      <c r="P15" s="126"/>
      <c r="Q15" s="127"/>
      <c r="R15" s="121"/>
      <c r="S15" s="215"/>
      <c r="T15" s="127"/>
      <c r="U15" s="121"/>
      <c r="V15" s="215"/>
      <c r="W15" s="127"/>
      <c r="X15" s="121"/>
      <c r="Y15" s="215"/>
      <c r="Z15" s="94"/>
      <c r="AA15" s="82"/>
      <c r="AB15" s="94"/>
      <c r="AC15"/>
      <c r="AD15"/>
      <c r="AE15"/>
      <c r="AF15" s="69"/>
      <c r="AG15" s="69"/>
      <c r="AH15" s="69"/>
      <c r="AI15" s="69"/>
      <c r="AJ15" s="69"/>
      <c r="AK15" s="69"/>
      <c r="AL15" s="69"/>
      <c r="AM15" s="69"/>
      <c r="AN15" s="69"/>
      <c r="AO15" s="69"/>
      <c r="AP15" s="69"/>
      <c r="AQ15" s="69"/>
      <c r="AR15" s="69"/>
      <c r="AS15" s="69"/>
    </row>
    <row r="16" spans="1:45" ht="15" customHeight="1" x14ac:dyDescent="0.25">
      <c r="A16" s="852" t="s">
        <v>665</v>
      </c>
      <c r="B16" s="853"/>
      <c r="C16" s="854"/>
      <c r="D16" s="69"/>
      <c r="E16" s="122"/>
      <c r="F16" s="122"/>
      <c r="G16" s="122"/>
      <c r="H16" s="122"/>
      <c r="I16" s="122"/>
      <c r="J16" s="122"/>
      <c r="K16" s="122"/>
      <c r="L16" s="122"/>
      <c r="M16" s="122"/>
      <c r="N16" s="122"/>
      <c r="O16" s="122"/>
      <c r="P16" s="122"/>
      <c r="Q16" s="122"/>
      <c r="R16" s="122"/>
      <c r="S16" s="216"/>
      <c r="T16" s="122"/>
      <c r="U16" s="122"/>
      <c r="V16" s="216"/>
      <c r="W16" s="122"/>
      <c r="X16" s="122"/>
      <c r="Y16" s="216"/>
      <c r="Z16" s="85"/>
      <c r="AA16" s="85"/>
      <c r="AB16" s="85"/>
      <c r="AC16"/>
      <c r="AD16"/>
      <c r="AE16"/>
      <c r="AF16" s="69"/>
      <c r="AG16" s="69"/>
      <c r="AH16" s="69"/>
      <c r="AI16" s="69"/>
      <c r="AJ16" s="69"/>
      <c r="AK16" s="69"/>
      <c r="AL16" s="69"/>
      <c r="AM16" s="69"/>
      <c r="AN16" s="69"/>
      <c r="AO16" s="69"/>
      <c r="AP16" s="69"/>
      <c r="AQ16" s="69"/>
      <c r="AR16" s="69"/>
      <c r="AS16" s="69"/>
    </row>
    <row r="17" spans="1:45" ht="15" customHeight="1" x14ac:dyDescent="0.25">
      <c r="A17" s="855"/>
      <c r="B17" s="856"/>
      <c r="C17" s="857"/>
      <c r="D17" s="69"/>
      <c r="E17" s="122" t="s">
        <v>232</v>
      </c>
      <c r="F17" s="122"/>
      <c r="G17" s="122"/>
      <c r="H17" s="122"/>
      <c r="I17" s="122"/>
      <c r="J17" s="122"/>
      <c r="K17" s="122"/>
      <c r="L17" s="122"/>
      <c r="M17" s="122"/>
      <c r="N17" s="122"/>
      <c r="O17" s="122"/>
      <c r="P17" s="122"/>
      <c r="Q17" s="122"/>
      <c r="R17" s="122"/>
      <c r="S17" s="216"/>
      <c r="T17" s="122"/>
      <c r="U17" s="122"/>
      <c r="V17" s="216"/>
      <c r="W17" s="122"/>
      <c r="X17" s="122"/>
      <c r="Y17" s="216"/>
      <c r="Z17" s="85"/>
      <c r="AA17" s="85"/>
      <c r="AB17" s="85"/>
      <c r="AC17"/>
      <c r="AD17"/>
      <c r="AE17"/>
      <c r="AF17" s="69"/>
      <c r="AG17" s="69"/>
      <c r="AH17" s="69"/>
      <c r="AI17" s="69"/>
      <c r="AJ17" s="69"/>
      <c r="AK17" s="69"/>
      <c r="AL17" s="69"/>
      <c r="AM17" s="69"/>
      <c r="AN17" s="69"/>
      <c r="AO17" s="69"/>
      <c r="AP17" s="69"/>
      <c r="AQ17" s="69"/>
      <c r="AR17" s="69"/>
      <c r="AS17" s="69"/>
    </row>
    <row r="18" spans="1:45" ht="15" customHeight="1" x14ac:dyDescent="0.25">
      <c r="A18" s="852" t="s">
        <v>865</v>
      </c>
      <c r="B18" s="853"/>
      <c r="C18" s="854"/>
      <c r="D18" s="69"/>
      <c r="E18" s="122" t="s">
        <v>231</v>
      </c>
      <c r="F18" s="122"/>
      <c r="G18" s="122"/>
      <c r="H18" s="122"/>
      <c r="I18" s="122"/>
      <c r="J18" s="122"/>
      <c r="K18" s="122"/>
      <c r="L18" s="122"/>
      <c r="M18" s="122"/>
      <c r="N18" s="122"/>
      <c r="O18" s="122"/>
      <c r="P18" s="122"/>
      <c r="Q18" s="122"/>
      <c r="R18" s="122"/>
      <c r="S18" s="216"/>
      <c r="T18" s="122"/>
      <c r="U18" s="122"/>
      <c r="V18" s="216"/>
      <c r="W18" s="122"/>
      <c r="X18" s="122"/>
      <c r="Y18" s="216"/>
      <c r="Z18" s="85"/>
      <c r="AA18" s="85"/>
      <c r="AB18" s="85"/>
      <c r="AC18"/>
      <c r="AD18"/>
      <c r="AE18"/>
      <c r="AF18" s="69"/>
      <c r="AG18" s="69"/>
      <c r="AH18" s="69"/>
      <c r="AI18" s="69"/>
      <c r="AJ18" s="69"/>
      <c r="AK18" s="69"/>
      <c r="AL18" s="69"/>
      <c r="AM18" s="69"/>
      <c r="AN18" s="69"/>
      <c r="AO18" s="69"/>
      <c r="AP18" s="69"/>
      <c r="AQ18" s="69"/>
      <c r="AR18" s="69"/>
      <c r="AS18" s="69"/>
    </row>
    <row r="19" spans="1:45" ht="15" customHeight="1" x14ac:dyDescent="0.25">
      <c r="A19" s="855"/>
      <c r="B19" s="856"/>
      <c r="C19" s="857"/>
      <c r="D19" s="69"/>
      <c r="E19" s="122" t="s">
        <v>233</v>
      </c>
      <c r="F19" s="122"/>
      <c r="G19" s="122"/>
      <c r="H19" s="122"/>
      <c r="I19" s="122"/>
      <c r="J19" s="122"/>
      <c r="K19" s="122"/>
      <c r="L19" s="122"/>
      <c r="M19" s="122"/>
      <c r="N19" s="122"/>
      <c r="O19" s="122"/>
      <c r="P19" s="122"/>
      <c r="Q19" s="122"/>
      <c r="R19" s="122"/>
      <c r="S19" s="216"/>
      <c r="T19" s="122"/>
      <c r="U19" s="122"/>
      <c r="V19" s="216"/>
      <c r="W19" s="122"/>
      <c r="X19" s="122"/>
      <c r="Y19" s="216"/>
      <c r="Z19" s="85"/>
      <c r="AA19" s="85"/>
      <c r="AB19" s="85"/>
      <c r="AC19"/>
      <c r="AD19"/>
      <c r="AE19"/>
      <c r="AF19" s="69"/>
      <c r="AG19" s="69"/>
      <c r="AH19" s="69"/>
      <c r="AI19" s="69"/>
      <c r="AJ19" s="69"/>
      <c r="AK19" s="69"/>
      <c r="AL19" s="69"/>
      <c r="AM19" s="69"/>
      <c r="AN19" s="69"/>
      <c r="AO19" s="69"/>
      <c r="AP19" s="69"/>
      <c r="AQ19" s="69"/>
      <c r="AR19" s="69"/>
      <c r="AS19" s="69"/>
    </row>
    <row r="20" spans="1:45" ht="15" customHeight="1" x14ac:dyDescent="0.25">
      <c r="A20" s="852" t="s">
        <v>633</v>
      </c>
      <c r="B20" s="853"/>
      <c r="C20" s="854"/>
      <c r="D20" s="69"/>
      <c r="E20" s="122"/>
      <c r="F20" s="122"/>
      <c r="G20" s="122"/>
      <c r="H20" s="122"/>
      <c r="I20" s="122"/>
      <c r="J20" s="122"/>
      <c r="K20" s="122"/>
      <c r="L20" s="122"/>
      <c r="M20" s="122"/>
      <c r="N20" s="122"/>
      <c r="O20" s="122"/>
      <c r="P20" s="122"/>
      <c r="Q20" s="122"/>
      <c r="R20" s="122"/>
      <c r="S20" s="216"/>
      <c r="T20" s="122"/>
      <c r="U20" s="122"/>
      <c r="V20" s="216"/>
      <c r="W20" s="122"/>
      <c r="X20" s="122"/>
      <c r="Y20" s="216"/>
      <c r="Z20" s="85"/>
      <c r="AA20" s="85"/>
      <c r="AB20" s="85"/>
      <c r="AC20"/>
      <c r="AD20"/>
      <c r="AE20"/>
      <c r="AF20" s="69"/>
      <c r="AG20" s="69"/>
      <c r="AH20" s="69"/>
      <c r="AI20" s="69"/>
      <c r="AJ20" s="69"/>
      <c r="AK20" s="69"/>
      <c r="AL20" s="69"/>
      <c r="AM20" s="69"/>
      <c r="AN20" s="69"/>
      <c r="AO20" s="69"/>
      <c r="AP20" s="69"/>
      <c r="AQ20" s="69"/>
      <c r="AR20" s="69"/>
      <c r="AS20" s="69"/>
    </row>
    <row r="21" spans="1:45" ht="15" customHeight="1" x14ac:dyDescent="0.25">
      <c r="A21" s="855"/>
      <c r="B21" s="856"/>
      <c r="C21" s="857"/>
      <c r="D21" s="69"/>
      <c r="E21" s="117" t="s">
        <v>198</v>
      </c>
      <c r="F21" s="122"/>
      <c r="G21" s="122"/>
      <c r="H21" s="122"/>
      <c r="I21" s="122"/>
      <c r="J21" s="122"/>
      <c r="K21" s="122"/>
      <c r="L21" s="122"/>
      <c r="M21" s="122"/>
      <c r="N21" s="122"/>
      <c r="O21" s="122"/>
      <c r="P21" s="122"/>
      <c r="Q21" s="122"/>
      <c r="R21" s="122"/>
      <c r="S21" s="216"/>
      <c r="T21" s="122"/>
      <c r="U21" s="122"/>
      <c r="V21" s="216"/>
      <c r="W21" s="122"/>
      <c r="X21" s="122"/>
      <c r="Y21" s="216"/>
      <c r="Z21" s="85"/>
      <c r="AA21" s="85"/>
      <c r="AB21" s="85"/>
      <c r="AC21" s="69"/>
      <c r="AD21" s="69"/>
      <c r="AE21" s="69"/>
      <c r="AF21" s="69"/>
      <c r="AG21" s="69"/>
      <c r="AH21" s="69"/>
      <c r="AI21" s="69"/>
      <c r="AJ21" s="69"/>
      <c r="AK21" s="69"/>
      <c r="AL21" s="69"/>
      <c r="AM21" s="69"/>
      <c r="AN21" s="69"/>
      <c r="AO21" s="69"/>
      <c r="AP21" s="69"/>
      <c r="AQ21" s="69"/>
      <c r="AR21" s="69"/>
      <c r="AS21" s="69"/>
    </row>
    <row r="22" spans="1:45" ht="15" customHeight="1" x14ac:dyDescent="0.25">
      <c r="A22" s="877" t="s">
        <v>901</v>
      </c>
      <c r="B22" s="878"/>
      <c r="C22" s="879"/>
      <c r="D22" s="69"/>
      <c r="E22" s="1190" t="s">
        <v>199</v>
      </c>
      <c r="F22" s="1190"/>
      <c r="G22" s="1190"/>
      <c r="H22" s="1190"/>
      <c r="I22" s="1190"/>
      <c r="J22" s="1190"/>
      <c r="K22" s="1190"/>
      <c r="L22" s="1190"/>
      <c r="M22" s="1190"/>
      <c r="N22" s="1190"/>
      <c r="O22" s="1190"/>
      <c r="P22" s="1190"/>
      <c r="Q22" s="1190"/>
      <c r="R22" s="1190"/>
      <c r="S22" s="1190"/>
      <c r="T22" s="1190"/>
      <c r="U22" s="1190"/>
      <c r="V22" s="1190"/>
      <c r="W22" s="1190"/>
      <c r="X22" s="1190"/>
      <c r="Y22" s="1190"/>
      <c r="Z22" s="85"/>
      <c r="AA22" s="85"/>
      <c r="AB22" s="85"/>
      <c r="AC22" s="69"/>
      <c r="AD22" s="69"/>
      <c r="AE22" s="69"/>
      <c r="AF22" s="69"/>
      <c r="AG22" s="69"/>
      <c r="AH22" s="69"/>
      <c r="AI22" s="69"/>
      <c r="AJ22" s="69"/>
      <c r="AK22" s="69"/>
      <c r="AL22" s="69"/>
      <c r="AM22" s="69"/>
      <c r="AN22" s="69"/>
      <c r="AO22" s="69"/>
      <c r="AP22" s="69"/>
      <c r="AQ22" s="69"/>
      <c r="AR22" s="69"/>
      <c r="AS22" s="69"/>
    </row>
    <row r="23" spans="1:45" ht="15" customHeight="1" x14ac:dyDescent="0.25">
      <c r="A23" s="880"/>
      <c r="B23" s="881"/>
      <c r="C23" s="882"/>
      <c r="D23" s="69"/>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69"/>
      <c r="AA23" s="69"/>
      <c r="AB23" s="69"/>
      <c r="AC23" s="69"/>
      <c r="AD23" s="69"/>
      <c r="AE23" s="69"/>
      <c r="AF23" s="69"/>
      <c r="AG23" s="69"/>
      <c r="AH23" s="69"/>
      <c r="AI23" s="69"/>
      <c r="AJ23" s="69"/>
      <c r="AK23" s="69"/>
      <c r="AL23" s="69"/>
      <c r="AM23" s="69"/>
      <c r="AN23" s="69"/>
      <c r="AO23" s="69"/>
      <c r="AP23" s="69"/>
      <c r="AQ23" s="69"/>
      <c r="AR23" s="69"/>
      <c r="AS23" s="69"/>
    </row>
    <row r="24" spans="1:45" ht="15" customHeight="1" x14ac:dyDescent="0.25">
      <c r="A24" s="852" t="s">
        <v>666</v>
      </c>
      <c r="B24" s="853"/>
      <c r="C24" s="854"/>
      <c r="D24" s="69"/>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85"/>
      <c r="AA24" s="85"/>
      <c r="AB24" s="85"/>
      <c r="AC24" s="69"/>
      <c r="AD24" s="69"/>
      <c r="AE24" s="69"/>
      <c r="AF24" s="69"/>
      <c r="AG24" s="69"/>
      <c r="AH24" s="69"/>
      <c r="AI24" s="69"/>
      <c r="AJ24" s="69"/>
      <c r="AK24" s="69"/>
      <c r="AL24" s="69"/>
      <c r="AM24" s="69"/>
      <c r="AN24" s="69"/>
      <c r="AO24" s="69"/>
      <c r="AP24" s="69"/>
      <c r="AQ24" s="69"/>
      <c r="AR24" s="69"/>
      <c r="AS24" s="69"/>
    </row>
    <row r="25" spans="1:45" ht="15" customHeight="1" x14ac:dyDescent="0.25">
      <c r="A25" s="855"/>
      <c r="B25" s="856"/>
      <c r="C25" s="857"/>
      <c r="D25" s="69"/>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85"/>
      <c r="AA25" s="85"/>
      <c r="AB25" s="85"/>
      <c r="AC25" s="69"/>
      <c r="AD25" s="69"/>
      <c r="AE25" s="69"/>
      <c r="AF25" s="69"/>
      <c r="AG25" s="69"/>
      <c r="AH25" s="69"/>
      <c r="AI25" s="69"/>
      <c r="AJ25" s="69"/>
      <c r="AK25" s="69"/>
      <c r="AL25" s="69"/>
      <c r="AM25" s="69"/>
      <c r="AN25" s="69"/>
      <c r="AO25" s="69"/>
      <c r="AP25" s="69"/>
      <c r="AQ25" s="69"/>
      <c r="AR25" s="69"/>
      <c r="AS25" s="69"/>
    </row>
    <row r="26" spans="1:45" ht="15" customHeight="1" x14ac:dyDescent="0.25">
      <c r="A26" s="852" t="s">
        <v>667</v>
      </c>
      <c r="B26" s="853"/>
      <c r="C26" s="854"/>
      <c r="D26" s="69"/>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85"/>
      <c r="AA26" s="85"/>
      <c r="AB26" s="85"/>
      <c r="AC26" s="69"/>
      <c r="AD26" s="69"/>
      <c r="AE26" s="69"/>
      <c r="AF26" s="69"/>
      <c r="AG26" s="69"/>
      <c r="AH26" s="69"/>
      <c r="AI26" s="69"/>
      <c r="AJ26" s="69"/>
      <c r="AK26" s="69"/>
      <c r="AL26" s="69"/>
      <c r="AM26" s="69"/>
      <c r="AN26" s="69"/>
      <c r="AO26" s="69"/>
      <c r="AP26" s="69"/>
      <c r="AQ26" s="69"/>
      <c r="AR26" s="69"/>
      <c r="AS26" s="69"/>
    </row>
    <row r="27" spans="1:45" ht="15" customHeight="1" x14ac:dyDescent="0.25">
      <c r="A27" s="855"/>
      <c r="B27" s="856"/>
      <c r="C27" s="857"/>
      <c r="D27" s="69"/>
      <c r="E27" s="122" t="s">
        <v>244</v>
      </c>
      <c r="F27" s="122"/>
      <c r="G27" s="122"/>
      <c r="H27" s="122"/>
      <c r="I27" s="122"/>
      <c r="J27" s="122"/>
      <c r="K27" s="122"/>
      <c r="L27" s="122"/>
      <c r="M27" s="122"/>
      <c r="N27" s="122"/>
      <c r="O27" s="122"/>
      <c r="P27" s="122"/>
      <c r="Q27" s="122"/>
      <c r="R27" s="122"/>
      <c r="S27" s="216"/>
      <c r="T27" s="122"/>
      <c r="U27" s="122"/>
      <c r="V27" s="216"/>
      <c r="W27" s="122"/>
      <c r="X27" s="122"/>
      <c r="Y27" s="216"/>
      <c r="Z27" s="85"/>
      <c r="AA27" s="85"/>
      <c r="AB27" s="85"/>
      <c r="AC27" s="69"/>
      <c r="AD27" s="69"/>
      <c r="AE27" s="69"/>
      <c r="AF27" s="69"/>
      <c r="AG27" s="69"/>
      <c r="AH27" s="69"/>
      <c r="AI27" s="69"/>
      <c r="AJ27" s="69"/>
      <c r="AK27" s="69"/>
      <c r="AL27" s="69"/>
      <c r="AM27" s="69"/>
      <c r="AN27" s="69"/>
      <c r="AO27" s="69"/>
      <c r="AP27" s="69"/>
      <c r="AQ27" s="69"/>
      <c r="AR27" s="69"/>
      <c r="AS27" s="69"/>
    </row>
    <row r="28" spans="1:45" ht="15" customHeight="1" x14ac:dyDescent="0.25">
      <c r="A28" s="852" t="s">
        <v>668</v>
      </c>
      <c r="B28" s="853"/>
      <c r="C28" s="854"/>
      <c r="D28" s="69"/>
      <c r="E28" s="122" t="s">
        <v>200</v>
      </c>
      <c r="F28" s="122"/>
      <c r="G28" s="122"/>
      <c r="H28" s="122"/>
      <c r="I28" s="122"/>
      <c r="J28" s="122"/>
      <c r="K28" s="122"/>
      <c r="L28" s="122"/>
      <c r="M28" s="122"/>
      <c r="N28" s="122"/>
      <c r="O28" s="122"/>
      <c r="P28" s="122"/>
      <c r="Q28" s="122"/>
      <c r="R28" s="122"/>
      <c r="S28" s="216"/>
      <c r="T28" s="122"/>
      <c r="U28" s="122"/>
      <c r="V28" s="216"/>
      <c r="W28" s="122"/>
      <c r="X28" s="122"/>
      <c r="Y28" s="216"/>
      <c r="Z28" s="85"/>
      <c r="AA28" s="85"/>
      <c r="AB28" s="85"/>
      <c r="AC28" s="69"/>
      <c r="AD28" s="69"/>
      <c r="AE28" s="69"/>
      <c r="AF28" s="69"/>
      <c r="AG28" s="69"/>
      <c r="AH28" s="69"/>
      <c r="AI28" s="69"/>
      <c r="AJ28" s="69"/>
      <c r="AK28" s="69"/>
      <c r="AL28" s="69"/>
      <c r="AM28" s="69"/>
      <c r="AN28" s="69"/>
      <c r="AO28" s="69"/>
      <c r="AP28" s="69"/>
      <c r="AQ28" s="69"/>
      <c r="AR28" s="69"/>
      <c r="AS28" s="69"/>
    </row>
    <row r="29" spans="1:45" ht="15" customHeight="1" x14ac:dyDescent="0.25">
      <c r="A29" s="855"/>
      <c r="B29" s="856"/>
      <c r="C29" s="857"/>
      <c r="D29" s="69"/>
      <c r="E29" s="69"/>
      <c r="F29" s="95"/>
      <c r="G29" s="95"/>
      <c r="H29" s="95"/>
      <c r="I29" s="95"/>
      <c r="J29" s="95"/>
      <c r="K29" s="95"/>
      <c r="L29" s="95"/>
      <c r="M29" s="95"/>
      <c r="N29" s="95"/>
      <c r="O29" s="95"/>
      <c r="P29" s="95"/>
      <c r="Q29" s="95"/>
      <c r="R29" s="95"/>
      <c r="S29" s="217"/>
      <c r="T29" s="95"/>
      <c r="U29" s="95"/>
      <c r="V29" s="217"/>
      <c r="W29" s="95"/>
      <c r="X29" s="95"/>
      <c r="Y29" s="217"/>
      <c r="Z29" s="95"/>
      <c r="AA29" s="95"/>
      <c r="AB29" s="95"/>
      <c r="AC29" s="69"/>
      <c r="AD29" s="69"/>
      <c r="AE29" s="69"/>
      <c r="AF29" s="69"/>
      <c r="AG29" s="69"/>
      <c r="AH29" s="69"/>
      <c r="AI29" s="69"/>
      <c r="AJ29" s="69"/>
      <c r="AK29" s="69"/>
      <c r="AL29" s="69"/>
      <c r="AM29" s="69"/>
      <c r="AN29" s="69"/>
      <c r="AO29" s="69"/>
      <c r="AP29" s="69"/>
      <c r="AQ29" s="69"/>
      <c r="AR29" s="69"/>
      <c r="AS29" s="69"/>
    </row>
    <row r="30" spans="1:45" ht="15" customHeight="1" x14ac:dyDescent="0.25">
      <c r="A30" s="943" t="s">
        <v>669</v>
      </c>
      <c r="B30" s="944"/>
      <c r="C30" s="945"/>
      <c r="D30" s="69"/>
      <c r="E30" s="69"/>
      <c r="F30" s="85"/>
      <c r="G30" s="85"/>
      <c r="H30" s="85"/>
      <c r="I30" s="85"/>
      <c r="J30" s="85"/>
      <c r="K30" s="85"/>
      <c r="L30" s="85"/>
      <c r="M30" s="85"/>
      <c r="N30" s="85"/>
      <c r="O30" s="85"/>
      <c r="P30" s="85"/>
      <c r="Q30" s="85"/>
      <c r="R30" s="85"/>
      <c r="S30" s="218"/>
      <c r="T30" s="85"/>
      <c r="U30" s="85"/>
      <c r="V30" s="218"/>
      <c r="W30" s="85"/>
      <c r="X30" s="85"/>
      <c r="Y30" s="218"/>
      <c r="Z30" s="85"/>
      <c r="AA30" s="85"/>
      <c r="AB30" s="85"/>
      <c r="AC30" s="69"/>
      <c r="AD30" s="69"/>
      <c r="AE30" s="69"/>
      <c r="AF30" s="69"/>
      <c r="AG30" s="69"/>
      <c r="AH30" s="69"/>
      <c r="AI30" s="69"/>
      <c r="AJ30" s="69"/>
      <c r="AK30" s="69"/>
      <c r="AL30" s="69"/>
      <c r="AM30" s="69"/>
      <c r="AN30" s="69"/>
      <c r="AO30" s="69"/>
      <c r="AP30" s="69"/>
      <c r="AQ30" s="69"/>
      <c r="AR30" s="69"/>
      <c r="AS30" s="69"/>
    </row>
    <row r="31" spans="1:45" ht="15" customHeight="1" x14ac:dyDescent="0.25">
      <c r="A31" s="946"/>
      <c r="B31" s="947"/>
      <c r="C31" s="948"/>
      <c r="D31" s="69"/>
      <c r="E31" s="69"/>
      <c r="F31" s="85"/>
      <c r="G31" s="85"/>
      <c r="H31" s="85"/>
      <c r="I31" s="85"/>
      <c r="J31" s="85"/>
      <c r="K31" s="85"/>
      <c r="L31" s="85"/>
      <c r="M31" s="85"/>
      <c r="N31" s="85"/>
      <c r="O31" s="85"/>
      <c r="P31" s="85"/>
      <c r="Q31" s="85"/>
      <c r="R31" s="85"/>
      <c r="S31" s="218"/>
      <c r="T31" s="85"/>
      <c r="U31" s="85"/>
      <c r="V31" s="218"/>
      <c r="W31" s="85"/>
      <c r="X31" s="85"/>
      <c r="Y31" s="218"/>
      <c r="Z31" s="85"/>
      <c r="AA31" s="85"/>
      <c r="AB31" s="85"/>
      <c r="AC31" s="69"/>
      <c r="AD31" s="69"/>
      <c r="AE31" s="69"/>
      <c r="AF31" s="69"/>
      <c r="AG31" s="69"/>
      <c r="AH31" s="69"/>
      <c r="AI31" s="69"/>
      <c r="AJ31" s="69"/>
      <c r="AK31" s="69"/>
      <c r="AL31" s="69"/>
      <c r="AM31" s="69"/>
      <c r="AN31" s="69"/>
      <c r="AO31" s="69"/>
      <c r="AP31" s="69"/>
      <c r="AQ31" s="69"/>
      <c r="AR31" s="69"/>
      <c r="AS31" s="69"/>
    </row>
    <row r="32" spans="1:45" ht="15" customHeight="1" x14ac:dyDescent="0.25">
      <c r="A32" s="845" t="s">
        <v>862</v>
      </c>
      <c r="B32" s="846"/>
      <c r="C32" s="847"/>
      <c r="D32" s="69"/>
      <c r="E32" s="69"/>
      <c r="F32" s="69"/>
      <c r="G32" s="69"/>
      <c r="H32" s="69"/>
      <c r="I32" s="69"/>
      <c r="J32" s="69"/>
      <c r="K32" s="69"/>
      <c r="L32" s="69"/>
      <c r="M32" s="69"/>
      <c r="N32" s="69"/>
      <c r="O32" s="69"/>
      <c r="P32" s="69"/>
      <c r="Q32" s="69"/>
      <c r="R32" s="69"/>
      <c r="S32" s="210"/>
      <c r="T32" s="69"/>
      <c r="U32" s="69"/>
      <c r="V32" s="210"/>
      <c r="W32" s="69"/>
      <c r="X32" s="69"/>
      <c r="Y32" s="210"/>
      <c r="Z32" s="69"/>
      <c r="AA32" s="69"/>
      <c r="AB32" s="69"/>
      <c r="AC32" s="69"/>
      <c r="AD32" s="69"/>
      <c r="AE32" s="69"/>
      <c r="AF32" s="69"/>
      <c r="AG32" s="69"/>
      <c r="AH32" s="69"/>
      <c r="AI32" s="69"/>
      <c r="AJ32" s="69"/>
      <c r="AK32" s="69"/>
      <c r="AL32" s="69"/>
      <c r="AM32" s="69"/>
      <c r="AN32" s="69"/>
      <c r="AO32" s="69"/>
      <c r="AP32" s="69"/>
      <c r="AQ32" s="69"/>
      <c r="AR32" s="69"/>
      <c r="AS32" s="69"/>
    </row>
    <row r="33" spans="1:45" ht="15" customHeight="1" x14ac:dyDescent="0.25">
      <c r="A33" s="848"/>
      <c r="B33" s="849"/>
      <c r="C33" s="850"/>
      <c r="D33" s="69"/>
      <c r="E33" s="69"/>
      <c r="F33" s="69"/>
      <c r="G33" s="69"/>
      <c r="H33" s="69"/>
      <c r="I33" s="69"/>
      <c r="J33" s="69"/>
      <c r="K33" s="69"/>
      <c r="L33" s="69"/>
      <c r="M33" s="69"/>
      <c r="N33" s="69"/>
      <c r="O33" s="69"/>
      <c r="P33" s="69"/>
      <c r="Q33" s="69"/>
      <c r="R33" s="69"/>
      <c r="S33" s="210"/>
      <c r="T33" s="69"/>
      <c r="U33" s="69"/>
      <c r="V33" s="210"/>
      <c r="W33" s="69"/>
      <c r="X33" s="69"/>
      <c r="Y33" s="210"/>
      <c r="Z33" s="69"/>
      <c r="AA33" s="69"/>
      <c r="AB33" s="69"/>
      <c r="AC33" s="69"/>
      <c r="AD33" s="69"/>
      <c r="AE33" s="69"/>
      <c r="AF33" s="69"/>
      <c r="AG33" s="69"/>
      <c r="AH33" s="69"/>
      <c r="AI33" s="69"/>
      <c r="AJ33" s="69"/>
      <c r="AK33" s="69"/>
      <c r="AL33" s="69"/>
      <c r="AM33" s="69"/>
      <c r="AN33" s="69"/>
      <c r="AO33" s="69"/>
      <c r="AP33" s="69"/>
      <c r="AQ33" s="69"/>
      <c r="AR33" s="69"/>
      <c r="AS33" s="69"/>
    </row>
    <row r="34" spans="1:45" ht="15" customHeight="1" x14ac:dyDescent="0.25">
      <c r="A34" s="930" t="s">
        <v>12</v>
      </c>
      <c r="B34" s="931"/>
      <c r="C34" s="932"/>
      <c r="D34" s="69"/>
      <c r="E34" s="69"/>
      <c r="F34" s="69"/>
      <c r="G34" s="69"/>
      <c r="H34" s="69"/>
      <c r="I34" s="69"/>
      <c r="J34" s="69"/>
      <c r="K34" s="69"/>
      <c r="L34" s="69"/>
      <c r="M34" s="69"/>
      <c r="N34" s="69"/>
      <c r="O34" s="69"/>
      <c r="P34" s="69"/>
      <c r="Q34" s="69"/>
      <c r="R34" s="69"/>
      <c r="S34" s="210"/>
      <c r="T34" s="69"/>
      <c r="U34" s="69"/>
      <c r="V34" s="210"/>
      <c r="W34" s="69"/>
      <c r="X34" s="69"/>
      <c r="Y34" s="210"/>
      <c r="Z34" s="69"/>
      <c r="AA34" s="69"/>
      <c r="AB34" s="69"/>
      <c r="AC34" s="69"/>
      <c r="AD34" s="69"/>
      <c r="AE34" s="69"/>
      <c r="AF34" s="69"/>
      <c r="AG34" s="69"/>
      <c r="AH34" s="69"/>
      <c r="AI34" s="69"/>
      <c r="AJ34" s="69"/>
      <c r="AK34" s="69"/>
      <c r="AL34" s="69"/>
      <c r="AM34" s="69"/>
      <c r="AN34" s="69"/>
      <c r="AO34" s="69"/>
      <c r="AP34" s="69"/>
      <c r="AQ34" s="69"/>
      <c r="AR34" s="69"/>
      <c r="AS34" s="69"/>
    </row>
    <row r="35" spans="1:45" ht="15" customHeight="1" x14ac:dyDescent="0.25">
      <c r="A35" s="933"/>
      <c r="B35" s="934"/>
      <c r="C35" s="935"/>
      <c r="D35" s="69"/>
      <c r="E35" s="69"/>
      <c r="F35" s="69"/>
      <c r="G35" s="69"/>
      <c r="H35" s="69"/>
      <c r="I35" s="69"/>
      <c r="J35" s="69"/>
      <c r="K35" s="69"/>
      <c r="L35" s="69"/>
      <c r="M35" s="69"/>
      <c r="N35" s="69"/>
      <c r="O35" s="69"/>
      <c r="P35" s="69"/>
      <c r="Q35" s="69"/>
      <c r="R35" s="69"/>
      <c r="S35" s="210"/>
      <c r="T35" s="69"/>
      <c r="U35" s="69"/>
      <c r="V35" s="210"/>
      <c r="W35" s="69"/>
      <c r="X35" s="69"/>
      <c r="Y35" s="210"/>
      <c r="Z35" s="69"/>
      <c r="AA35" s="69"/>
      <c r="AB35" s="69"/>
      <c r="AC35" s="69"/>
      <c r="AD35" s="69"/>
      <c r="AE35" s="69"/>
      <c r="AF35" s="69"/>
      <c r="AG35" s="69"/>
      <c r="AH35" s="69"/>
      <c r="AI35" s="69"/>
      <c r="AJ35" s="69"/>
      <c r="AK35" s="69"/>
      <c r="AL35" s="69"/>
      <c r="AM35" s="69"/>
      <c r="AN35" s="69"/>
      <c r="AO35" s="69"/>
      <c r="AP35" s="69"/>
      <c r="AQ35" s="69"/>
      <c r="AR35" s="69"/>
      <c r="AS35" s="69"/>
    </row>
    <row r="36" spans="1:45" ht="15" customHeight="1" x14ac:dyDescent="0.25">
      <c r="A36" s="930" t="s">
        <v>15</v>
      </c>
      <c r="B36" s="931"/>
      <c r="C36" s="932"/>
      <c r="D36" s="69"/>
      <c r="E36" s="69"/>
      <c r="F36" s="69"/>
      <c r="G36" s="69"/>
      <c r="H36" s="69"/>
      <c r="I36" s="69"/>
      <c r="J36" s="69"/>
      <c r="K36" s="69"/>
      <c r="L36" s="69"/>
      <c r="M36" s="69"/>
      <c r="N36" s="69"/>
      <c r="O36" s="69"/>
      <c r="P36" s="69"/>
      <c r="Q36" s="69"/>
      <c r="R36" s="69"/>
      <c r="S36" s="210"/>
      <c r="T36" s="69"/>
      <c r="U36" s="69"/>
      <c r="V36" s="210"/>
      <c r="W36" s="69"/>
      <c r="X36" s="69"/>
      <c r="Y36" s="210"/>
      <c r="Z36" s="69"/>
      <c r="AA36" s="69"/>
      <c r="AB36" s="69"/>
      <c r="AC36" s="69"/>
      <c r="AD36" s="69"/>
      <c r="AE36" s="69"/>
      <c r="AF36" s="69"/>
      <c r="AG36" s="69"/>
      <c r="AH36" s="69"/>
      <c r="AI36" s="69"/>
      <c r="AJ36" s="69"/>
      <c r="AK36" s="69"/>
      <c r="AL36" s="69"/>
      <c r="AM36" s="69"/>
      <c r="AN36" s="69"/>
      <c r="AO36" s="69"/>
      <c r="AP36" s="69"/>
      <c r="AQ36" s="69"/>
      <c r="AR36" s="69"/>
      <c r="AS36" s="69"/>
    </row>
    <row r="37" spans="1:45" ht="15" customHeight="1" x14ac:dyDescent="0.25">
      <c r="A37" s="933"/>
      <c r="B37" s="934"/>
      <c r="C37" s="935"/>
      <c r="D37" s="69"/>
      <c r="E37" s="69"/>
      <c r="F37" s="69"/>
      <c r="G37" s="69"/>
      <c r="H37" s="69"/>
      <c r="I37" s="69"/>
      <c r="J37" s="69"/>
      <c r="K37" s="69"/>
      <c r="L37" s="69"/>
      <c r="M37" s="69"/>
      <c r="N37" s="69"/>
      <c r="O37" s="69"/>
      <c r="P37" s="69"/>
      <c r="Q37" s="69"/>
      <c r="R37" s="69"/>
      <c r="S37" s="210"/>
      <c r="T37" s="69"/>
      <c r="U37" s="69"/>
      <c r="V37" s="210"/>
      <c r="W37" s="69"/>
      <c r="X37" s="69"/>
      <c r="Y37" s="210"/>
      <c r="Z37" s="69"/>
      <c r="AA37" s="69"/>
      <c r="AB37" s="69"/>
      <c r="AC37" s="69"/>
      <c r="AD37" s="69"/>
      <c r="AE37" s="69"/>
      <c r="AF37" s="69"/>
      <c r="AG37" s="69"/>
      <c r="AH37" s="69"/>
      <c r="AI37" s="69"/>
      <c r="AJ37" s="69"/>
      <c r="AK37" s="69"/>
      <c r="AL37" s="69"/>
      <c r="AM37" s="69"/>
      <c r="AN37" s="69"/>
      <c r="AO37" s="69"/>
      <c r="AP37" s="69"/>
      <c r="AQ37" s="69"/>
      <c r="AR37" s="69"/>
      <c r="AS37" s="69"/>
    </row>
    <row r="38" spans="1:45" ht="15" customHeight="1" x14ac:dyDescent="0.25">
      <c r="A38" s="930" t="s">
        <v>17</v>
      </c>
      <c r="B38" s="931"/>
      <c r="C38" s="932"/>
      <c r="D38" s="69"/>
      <c r="E38" s="69"/>
      <c r="F38" s="69"/>
      <c r="G38" s="69"/>
      <c r="H38" s="69"/>
      <c r="I38" s="69"/>
      <c r="J38" s="69"/>
      <c r="K38" s="69"/>
      <c r="L38" s="69"/>
      <c r="M38" s="69"/>
      <c r="N38" s="69"/>
      <c r="O38" s="69"/>
      <c r="P38" s="69"/>
      <c r="Q38" s="69"/>
      <c r="R38" s="69"/>
      <c r="S38" s="210"/>
      <c r="T38" s="69"/>
      <c r="U38" s="69"/>
      <c r="V38" s="210"/>
      <c r="W38" s="69"/>
      <c r="X38" s="69"/>
      <c r="Y38" s="210"/>
      <c r="Z38" s="69"/>
      <c r="AA38" s="69"/>
      <c r="AB38" s="69"/>
      <c r="AC38" s="69"/>
      <c r="AD38" s="69"/>
      <c r="AE38" s="69"/>
      <c r="AF38" s="69"/>
      <c r="AG38" s="69"/>
      <c r="AH38" s="69"/>
      <c r="AI38" s="69"/>
      <c r="AJ38" s="69"/>
      <c r="AK38" s="69"/>
      <c r="AL38" s="69"/>
      <c r="AM38" s="69"/>
      <c r="AN38" s="69"/>
      <c r="AO38" s="69"/>
      <c r="AP38" s="69"/>
      <c r="AQ38" s="69"/>
      <c r="AR38" s="69"/>
      <c r="AS38" s="69"/>
    </row>
    <row r="39" spans="1:45" ht="15" customHeight="1" x14ac:dyDescent="0.25">
      <c r="A39" s="933"/>
      <c r="B39" s="934"/>
      <c r="C39" s="935"/>
      <c r="D39" s="69"/>
      <c r="E39" s="69"/>
      <c r="F39" s="69"/>
      <c r="G39" s="69"/>
      <c r="H39" s="69"/>
      <c r="I39" s="69"/>
      <c r="J39" s="69"/>
      <c r="K39" s="69"/>
      <c r="L39" s="69"/>
      <c r="M39" s="69"/>
      <c r="N39" s="69"/>
      <c r="O39" s="69"/>
      <c r="P39" s="69"/>
      <c r="Q39" s="69"/>
      <c r="R39" s="69"/>
      <c r="S39" s="210"/>
      <c r="T39" s="69"/>
      <c r="U39" s="69"/>
      <c r="V39" s="210"/>
      <c r="W39" s="69"/>
      <c r="X39" s="69"/>
      <c r="Y39" s="210"/>
      <c r="Z39" s="69"/>
      <c r="AA39" s="69"/>
      <c r="AB39" s="69"/>
      <c r="AC39" s="69"/>
      <c r="AD39" s="69"/>
      <c r="AE39" s="69"/>
      <c r="AF39" s="69"/>
      <c r="AG39" s="69"/>
      <c r="AH39" s="69"/>
      <c r="AI39" s="69"/>
      <c r="AJ39" s="69"/>
      <c r="AK39" s="69"/>
      <c r="AL39" s="69"/>
      <c r="AM39" s="69"/>
      <c r="AN39" s="69"/>
      <c r="AO39" s="69"/>
      <c r="AP39" s="69"/>
      <c r="AQ39" s="69"/>
      <c r="AR39" s="69"/>
      <c r="AS39" s="69"/>
    </row>
    <row r="40" spans="1:45" ht="15" customHeight="1" x14ac:dyDescent="0.25">
      <c r="D40" s="69"/>
      <c r="E40" s="69"/>
      <c r="F40" s="69"/>
      <c r="G40" s="69"/>
      <c r="H40" s="69"/>
      <c r="I40" s="69"/>
      <c r="J40" s="69"/>
      <c r="K40" s="69"/>
      <c r="L40" s="69"/>
      <c r="M40" s="69"/>
      <c r="N40" s="69"/>
      <c r="O40" s="69"/>
      <c r="P40" s="69"/>
      <c r="Q40" s="69"/>
      <c r="R40" s="69"/>
      <c r="S40" s="210"/>
      <c r="T40" s="69"/>
      <c r="U40" s="69"/>
      <c r="V40" s="210"/>
      <c r="W40" s="69"/>
      <c r="X40" s="69"/>
      <c r="Y40" s="210"/>
      <c r="Z40" s="69"/>
      <c r="AA40" s="69"/>
      <c r="AB40" s="69"/>
      <c r="AC40" s="69"/>
      <c r="AD40" s="69"/>
      <c r="AE40" s="69"/>
      <c r="AF40" s="69"/>
      <c r="AG40" s="69"/>
      <c r="AH40" s="69"/>
      <c r="AI40" s="69"/>
      <c r="AJ40" s="69"/>
      <c r="AK40" s="69"/>
      <c r="AL40" s="69"/>
      <c r="AM40" s="69"/>
      <c r="AN40" s="69"/>
      <c r="AO40" s="69"/>
      <c r="AP40" s="69"/>
      <c r="AQ40" s="69"/>
      <c r="AR40" s="69"/>
      <c r="AS40" s="69"/>
    </row>
    <row r="41" spans="1:45" ht="15" customHeight="1" x14ac:dyDescent="0.25">
      <c r="D41" s="69"/>
      <c r="E41" s="69"/>
      <c r="F41" s="69"/>
      <c r="G41" s="69"/>
      <c r="H41" s="69"/>
      <c r="I41" s="69"/>
      <c r="J41" s="69"/>
      <c r="K41" s="69"/>
      <c r="L41" s="69"/>
      <c r="M41" s="69"/>
      <c r="N41" s="69"/>
      <c r="O41" s="69"/>
      <c r="P41" s="69"/>
      <c r="Q41" s="69"/>
      <c r="R41" s="69"/>
      <c r="S41" s="210"/>
      <c r="T41" s="69"/>
      <c r="U41" s="69"/>
      <c r="V41" s="210"/>
      <c r="W41" s="69"/>
      <c r="X41" s="69"/>
      <c r="Y41" s="210"/>
      <c r="Z41" s="69"/>
      <c r="AA41" s="69"/>
      <c r="AB41" s="69"/>
      <c r="AC41" s="69"/>
      <c r="AD41" s="69"/>
      <c r="AE41" s="69"/>
      <c r="AF41" s="69"/>
      <c r="AG41" s="69"/>
      <c r="AH41" s="69"/>
      <c r="AI41" s="69"/>
      <c r="AJ41" s="69"/>
      <c r="AK41" s="69"/>
      <c r="AL41" s="69"/>
      <c r="AM41" s="69"/>
      <c r="AN41" s="69"/>
      <c r="AO41" s="69"/>
      <c r="AP41" s="69"/>
      <c r="AQ41" s="69"/>
      <c r="AR41" s="69"/>
      <c r="AS41" s="69"/>
    </row>
    <row r="42" spans="1:45" ht="15" customHeight="1" x14ac:dyDescent="0.25">
      <c r="A42" s="858" t="s">
        <v>22</v>
      </c>
      <c r="B42" s="858"/>
      <c r="C42" s="858"/>
      <c r="D42" s="69"/>
      <c r="E42" s="69"/>
      <c r="F42" s="69"/>
      <c r="G42" s="69"/>
      <c r="H42" s="69"/>
      <c r="I42" s="69"/>
      <c r="J42" s="69"/>
      <c r="K42" s="69"/>
      <c r="L42" s="69"/>
      <c r="M42" s="69"/>
      <c r="N42" s="69"/>
      <c r="O42" s="69"/>
      <c r="P42" s="69"/>
      <c r="Q42" s="69"/>
      <c r="R42" s="69"/>
      <c r="S42" s="210"/>
      <c r="T42" s="69"/>
      <c r="U42" s="69"/>
      <c r="V42" s="210"/>
      <c r="W42" s="69"/>
      <c r="X42" s="69"/>
      <c r="Y42" s="210"/>
      <c r="Z42" s="69"/>
      <c r="AA42" s="69"/>
      <c r="AB42" s="69"/>
      <c r="AC42" s="69"/>
      <c r="AD42" s="69"/>
      <c r="AE42" s="69"/>
      <c r="AF42" s="69"/>
      <c r="AG42" s="69"/>
      <c r="AH42" s="69"/>
      <c r="AI42" s="69"/>
      <c r="AJ42" s="69"/>
      <c r="AK42" s="69"/>
      <c r="AL42" s="69"/>
      <c r="AM42" s="69"/>
      <c r="AN42" s="69"/>
      <c r="AO42" s="69"/>
      <c r="AP42" s="69"/>
      <c r="AQ42" s="69"/>
      <c r="AR42" s="69"/>
      <c r="AS42" s="69"/>
    </row>
    <row r="43" spans="1:45" ht="15" customHeight="1" x14ac:dyDescent="0.25">
      <c r="A43" s="73" t="s">
        <v>80</v>
      </c>
      <c r="B43" s="667"/>
      <c r="C43" s="667"/>
      <c r="D43" s="69"/>
      <c r="E43" s="69"/>
      <c r="F43" s="69"/>
      <c r="G43" s="69"/>
      <c r="H43" s="69"/>
      <c r="I43" s="69"/>
      <c r="J43" s="69"/>
      <c r="K43" s="69"/>
      <c r="L43" s="69"/>
      <c r="M43" s="69"/>
      <c r="N43" s="69"/>
      <c r="O43" s="69"/>
      <c r="P43" s="69"/>
      <c r="Q43" s="69"/>
      <c r="R43" s="69"/>
      <c r="S43" s="210"/>
      <c r="T43" s="69"/>
      <c r="U43" s="69"/>
      <c r="V43" s="210"/>
      <c r="W43" s="69"/>
      <c r="X43" s="69"/>
      <c r="Y43" s="210"/>
      <c r="Z43" s="69"/>
      <c r="AA43" s="69"/>
      <c r="AB43" s="69"/>
      <c r="AC43" s="69"/>
      <c r="AD43" s="69"/>
      <c r="AE43" s="69"/>
      <c r="AF43" s="69"/>
      <c r="AG43" s="69"/>
      <c r="AH43" s="69"/>
      <c r="AI43" s="69"/>
      <c r="AJ43" s="69"/>
      <c r="AK43" s="69"/>
      <c r="AL43" s="69"/>
      <c r="AM43" s="69"/>
      <c r="AN43" s="69"/>
      <c r="AO43" s="69"/>
      <c r="AP43" s="69"/>
      <c r="AQ43" s="69"/>
      <c r="AR43" s="69"/>
      <c r="AS43" s="69"/>
    </row>
    <row r="44" spans="1:45" ht="15" customHeight="1" x14ac:dyDescent="0.25">
      <c r="A44" s="73" t="s">
        <v>24</v>
      </c>
      <c r="B44" s="667"/>
      <c r="C44" s="667"/>
      <c r="D44" s="69"/>
      <c r="E44" s="69"/>
      <c r="F44" s="69"/>
      <c r="G44" s="69"/>
      <c r="H44" s="69"/>
      <c r="I44" s="69"/>
      <c r="J44" s="69"/>
      <c r="K44" s="69"/>
      <c r="L44" s="69"/>
      <c r="M44" s="69"/>
      <c r="N44" s="69"/>
      <c r="O44" s="69"/>
      <c r="P44" s="69"/>
      <c r="Q44" s="69"/>
      <c r="R44" s="69"/>
      <c r="S44" s="210"/>
      <c r="T44" s="69"/>
      <c r="U44" s="69"/>
      <c r="V44" s="210"/>
      <c r="W44" s="69"/>
      <c r="X44" s="69"/>
      <c r="Y44" s="210"/>
      <c r="Z44" s="69"/>
      <c r="AA44" s="69"/>
      <c r="AB44" s="69"/>
      <c r="AC44" s="69"/>
      <c r="AD44" s="69"/>
      <c r="AE44" s="69"/>
      <c r="AF44" s="69"/>
      <c r="AG44" s="69"/>
      <c r="AH44" s="69"/>
      <c r="AI44" s="69"/>
      <c r="AJ44" s="69"/>
      <c r="AK44" s="69"/>
      <c r="AL44" s="69"/>
      <c r="AM44" s="69"/>
      <c r="AN44" s="69"/>
      <c r="AO44" s="69"/>
      <c r="AP44" s="69"/>
      <c r="AQ44" s="69"/>
      <c r="AR44" s="69"/>
      <c r="AS44" s="69"/>
    </row>
    <row r="45" spans="1:45" ht="15" customHeight="1" x14ac:dyDescent="0.25">
      <c r="A45" s="73" t="s">
        <v>25</v>
      </c>
      <c r="B45" s="667"/>
      <c r="C45" s="667"/>
      <c r="D45" s="69"/>
      <c r="E45" s="69"/>
      <c r="F45" s="69"/>
      <c r="G45" s="69"/>
      <c r="H45" s="69"/>
      <c r="I45" s="69"/>
      <c r="J45" s="69"/>
      <c r="K45" s="69"/>
      <c r="L45" s="69"/>
      <c r="M45" s="69"/>
      <c r="N45" s="69"/>
      <c r="O45" s="69"/>
      <c r="P45" s="69"/>
      <c r="Q45" s="69"/>
      <c r="R45" s="69"/>
      <c r="S45" s="210"/>
      <c r="T45" s="69"/>
      <c r="U45" s="69"/>
      <c r="V45" s="210"/>
      <c r="W45" s="69"/>
      <c r="X45" s="69"/>
      <c r="Y45" s="210"/>
      <c r="Z45" s="69"/>
      <c r="AA45" s="69"/>
      <c r="AB45" s="69"/>
      <c r="AC45" s="69"/>
      <c r="AD45" s="69"/>
      <c r="AE45" s="69"/>
      <c r="AF45" s="69"/>
      <c r="AG45" s="69"/>
      <c r="AH45" s="69"/>
      <c r="AI45" s="69"/>
      <c r="AJ45" s="69"/>
      <c r="AK45" s="69"/>
      <c r="AL45" s="69"/>
      <c r="AM45" s="69"/>
      <c r="AN45" s="69"/>
      <c r="AO45" s="69"/>
      <c r="AP45" s="69"/>
      <c r="AQ45" s="69"/>
      <c r="AR45" s="69"/>
      <c r="AS45" s="69"/>
    </row>
    <row r="46" spans="1:45" ht="15" customHeight="1" x14ac:dyDescent="0.25">
      <c r="A46" s="73" t="s">
        <v>26</v>
      </c>
      <c r="B46" s="667"/>
      <c r="C46" s="667"/>
      <c r="D46" s="69"/>
      <c r="E46" s="69"/>
      <c r="F46" s="69"/>
      <c r="G46" s="69"/>
      <c r="H46" s="69"/>
      <c r="I46" s="69"/>
      <c r="J46" s="69"/>
      <c r="K46" s="69"/>
      <c r="L46" s="69"/>
      <c r="M46" s="69"/>
      <c r="N46" s="69"/>
      <c r="O46" s="69"/>
      <c r="P46" s="69"/>
      <c r="Q46" s="69"/>
      <c r="R46" s="69"/>
      <c r="S46" s="210"/>
      <c r="T46" s="69"/>
      <c r="U46" s="69"/>
      <c r="V46" s="210"/>
      <c r="W46" s="69"/>
      <c r="X46" s="69"/>
      <c r="Y46" s="210"/>
      <c r="Z46" s="69"/>
      <c r="AA46" s="69"/>
      <c r="AB46" s="69"/>
      <c r="AC46" s="69"/>
      <c r="AD46" s="69"/>
      <c r="AE46" s="69"/>
      <c r="AF46" s="69"/>
      <c r="AG46" s="69"/>
      <c r="AH46" s="69"/>
      <c r="AI46" s="69"/>
      <c r="AJ46" s="69"/>
      <c r="AK46" s="69"/>
      <c r="AL46" s="69"/>
      <c r="AM46" s="69"/>
      <c r="AN46" s="69"/>
      <c r="AO46" s="69"/>
      <c r="AP46" s="69"/>
      <c r="AQ46" s="69"/>
      <c r="AR46" s="69"/>
      <c r="AS46" s="69"/>
    </row>
    <row r="47" spans="1:45" ht="15" customHeight="1" x14ac:dyDescent="0.25">
      <c r="A47" s="73" t="s">
        <v>27</v>
      </c>
      <c r="B47" s="667"/>
      <c r="C47" s="667"/>
      <c r="D47" s="69"/>
      <c r="E47" s="69"/>
      <c r="F47" s="69"/>
      <c r="G47" s="69"/>
      <c r="H47" s="69"/>
      <c r="I47" s="69"/>
      <c r="J47" s="69"/>
      <c r="K47" s="69"/>
      <c r="L47" s="69"/>
      <c r="M47" s="69"/>
      <c r="N47" s="69"/>
      <c r="O47" s="69"/>
      <c r="P47" s="69"/>
      <c r="Q47" s="69"/>
      <c r="R47" s="69"/>
      <c r="S47" s="210"/>
      <c r="T47" s="69"/>
      <c r="U47" s="69"/>
      <c r="V47" s="210"/>
      <c r="W47" s="69"/>
      <c r="X47" s="69"/>
      <c r="Y47" s="210"/>
      <c r="Z47" s="69"/>
      <c r="AA47" s="69"/>
      <c r="AB47" s="69"/>
      <c r="AC47" s="69"/>
      <c r="AD47" s="69"/>
      <c r="AE47" s="69"/>
      <c r="AF47" s="69"/>
      <c r="AG47" s="69"/>
      <c r="AH47" s="69"/>
      <c r="AI47" s="69"/>
      <c r="AJ47" s="69"/>
      <c r="AK47" s="69"/>
      <c r="AL47" s="69"/>
      <c r="AM47" s="69"/>
      <c r="AN47" s="69"/>
      <c r="AO47" s="69"/>
      <c r="AP47" s="69"/>
      <c r="AQ47" s="69"/>
      <c r="AR47" s="69"/>
      <c r="AS47" s="69"/>
    </row>
    <row r="48" spans="1:45" ht="15" customHeight="1" x14ac:dyDescent="0.25">
      <c r="A48" s="73" t="s">
        <v>28</v>
      </c>
      <c r="B48" s="667"/>
      <c r="C48" s="667"/>
      <c r="D48" s="69"/>
      <c r="E48" s="69"/>
      <c r="F48" s="69"/>
      <c r="G48" s="69"/>
      <c r="H48" s="69"/>
      <c r="I48" s="69"/>
      <c r="J48" s="69"/>
      <c r="K48" s="69"/>
      <c r="L48" s="69"/>
      <c r="M48" s="69"/>
      <c r="N48" s="69"/>
      <c r="O48" s="69"/>
      <c r="P48" s="69"/>
      <c r="Q48" s="69"/>
      <c r="R48" s="69"/>
      <c r="S48" s="210"/>
      <c r="T48" s="69"/>
      <c r="U48" s="69"/>
      <c r="V48" s="210"/>
      <c r="W48" s="69"/>
      <c r="X48" s="69"/>
      <c r="Y48" s="210"/>
      <c r="Z48" s="69"/>
      <c r="AA48" s="69"/>
      <c r="AB48" s="69"/>
      <c r="AC48" s="69"/>
      <c r="AD48" s="69"/>
      <c r="AE48" s="69"/>
      <c r="AF48" s="69"/>
      <c r="AG48" s="69"/>
      <c r="AH48" s="69"/>
      <c r="AI48" s="69"/>
      <c r="AJ48" s="69"/>
      <c r="AK48" s="69"/>
      <c r="AL48" s="69"/>
      <c r="AM48" s="69"/>
      <c r="AN48" s="69"/>
      <c r="AO48" s="69"/>
      <c r="AP48" s="69"/>
      <c r="AQ48" s="69"/>
      <c r="AR48" s="69"/>
      <c r="AS48" s="69"/>
    </row>
    <row r="49" spans="1:45" ht="15" customHeight="1" x14ac:dyDescent="0.25">
      <c r="A49" s="79"/>
      <c r="B49" s="667"/>
      <c r="C49" s="667"/>
      <c r="D49" s="69"/>
      <c r="E49" s="69"/>
      <c r="F49" s="69"/>
      <c r="G49" s="69"/>
      <c r="H49" s="69"/>
      <c r="I49" s="69"/>
      <c r="J49" s="69"/>
      <c r="K49" s="69"/>
      <c r="L49" s="69"/>
      <c r="M49" s="69"/>
      <c r="N49" s="69"/>
      <c r="O49" s="69"/>
      <c r="P49" s="69"/>
      <c r="Q49" s="69"/>
      <c r="R49" s="69"/>
      <c r="S49" s="210"/>
      <c r="T49" s="69"/>
      <c r="U49" s="69"/>
      <c r="V49" s="210"/>
      <c r="W49" s="69"/>
      <c r="X49" s="69"/>
      <c r="Y49" s="210"/>
      <c r="Z49" s="69"/>
      <c r="AA49" s="69"/>
      <c r="AB49" s="69"/>
      <c r="AC49" s="69"/>
      <c r="AD49" s="69"/>
      <c r="AE49" s="69"/>
      <c r="AF49" s="69"/>
      <c r="AG49" s="69"/>
      <c r="AH49" s="69"/>
      <c r="AI49" s="69"/>
      <c r="AJ49" s="69"/>
      <c r="AK49" s="69"/>
      <c r="AL49" s="69"/>
      <c r="AM49" s="69"/>
      <c r="AN49" s="69"/>
      <c r="AO49" s="69"/>
      <c r="AP49" s="69"/>
      <c r="AQ49" s="69"/>
      <c r="AR49" s="69"/>
      <c r="AS49" s="69"/>
    </row>
    <row r="50" spans="1:45" ht="15" customHeight="1" x14ac:dyDescent="0.25">
      <c r="A50" s="859" t="s">
        <v>810</v>
      </c>
      <c r="B50" s="859"/>
      <c r="C50" s="859"/>
      <c r="D50" s="69"/>
      <c r="E50" s="69"/>
      <c r="F50" s="69"/>
      <c r="G50" s="69"/>
      <c r="H50" s="69"/>
      <c r="I50" s="69"/>
      <c r="J50" s="69"/>
      <c r="K50" s="69"/>
      <c r="L50" s="69"/>
      <c r="M50" s="69"/>
      <c r="N50" s="69"/>
      <c r="O50" s="69"/>
      <c r="P50" s="69"/>
      <c r="Q50" s="69"/>
      <c r="R50" s="69"/>
      <c r="S50" s="210"/>
      <c r="T50" s="69"/>
      <c r="U50" s="69"/>
      <c r="V50" s="210"/>
      <c r="W50" s="69"/>
      <c r="X50" s="69"/>
      <c r="Y50" s="210"/>
      <c r="Z50" s="69"/>
      <c r="AA50" s="69"/>
      <c r="AB50" s="69"/>
      <c r="AC50" s="69"/>
      <c r="AD50" s="69"/>
      <c r="AE50" s="69"/>
      <c r="AF50" s="69"/>
      <c r="AG50" s="69"/>
      <c r="AH50" s="69"/>
      <c r="AI50" s="69"/>
      <c r="AJ50" s="69"/>
      <c r="AK50" s="69"/>
      <c r="AL50" s="69"/>
      <c r="AM50" s="69"/>
      <c r="AN50" s="69"/>
      <c r="AO50" s="69"/>
      <c r="AP50" s="69"/>
      <c r="AQ50" s="69"/>
      <c r="AR50" s="69"/>
      <c r="AS50" s="69"/>
    </row>
    <row r="51" spans="1:45" ht="15" customHeight="1" x14ac:dyDescent="0.25">
      <c r="A51" s="859"/>
      <c r="B51" s="859"/>
      <c r="C51" s="859"/>
      <c r="D51" s="69"/>
      <c r="E51" s="69"/>
      <c r="F51" s="69"/>
      <c r="G51" s="69"/>
      <c r="H51" s="69"/>
      <c r="I51" s="69"/>
      <c r="J51" s="69"/>
      <c r="K51" s="69"/>
      <c r="L51" s="69"/>
      <c r="M51" s="69"/>
      <c r="N51" s="69"/>
      <c r="O51" s="69"/>
      <c r="P51" s="69"/>
      <c r="Q51" s="69"/>
      <c r="R51" s="69"/>
      <c r="S51" s="210"/>
      <c r="T51" s="69"/>
      <c r="U51" s="69"/>
      <c r="V51" s="210"/>
      <c r="W51" s="69"/>
      <c r="X51" s="69"/>
      <c r="Y51" s="210"/>
      <c r="Z51" s="69"/>
      <c r="AA51" s="69"/>
      <c r="AB51" s="69"/>
      <c r="AC51" s="69"/>
      <c r="AD51" s="69"/>
      <c r="AE51" s="69"/>
      <c r="AF51" s="69"/>
      <c r="AG51" s="69"/>
      <c r="AH51" s="69"/>
      <c r="AI51" s="69"/>
      <c r="AJ51" s="69"/>
      <c r="AK51" s="69"/>
      <c r="AL51" s="69"/>
      <c r="AM51" s="69"/>
      <c r="AN51" s="69"/>
      <c r="AO51" s="69"/>
      <c r="AP51" s="69"/>
      <c r="AQ51" s="69"/>
      <c r="AR51" s="69"/>
      <c r="AS51" s="69"/>
    </row>
    <row r="52" spans="1:45" ht="15" customHeight="1" x14ac:dyDescent="0.25">
      <c r="A52" s="851" t="s">
        <v>29</v>
      </c>
      <c r="B52" s="851"/>
      <c r="C52" s="851"/>
      <c r="D52" s="69"/>
      <c r="E52" s="69"/>
      <c r="F52" s="69"/>
      <c r="G52" s="69"/>
      <c r="H52" s="69"/>
      <c r="I52" s="69"/>
      <c r="J52" s="69"/>
      <c r="K52" s="69"/>
      <c r="L52" s="69"/>
      <c r="M52" s="69"/>
      <c r="N52" s="69"/>
      <c r="O52" s="69"/>
      <c r="P52" s="69"/>
      <c r="Q52" s="69"/>
      <c r="R52" s="69"/>
      <c r="S52" s="210"/>
      <c r="T52" s="69"/>
      <c r="U52" s="69"/>
      <c r="V52" s="210"/>
      <c r="W52" s="69"/>
      <c r="X52" s="69"/>
      <c r="Y52" s="210"/>
      <c r="Z52" s="69"/>
      <c r="AA52" s="69"/>
      <c r="AB52" s="69"/>
      <c r="AC52" s="69"/>
      <c r="AD52" s="69"/>
      <c r="AE52" s="69"/>
      <c r="AF52" s="69"/>
      <c r="AG52" s="69"/>
      <c r="AH52" s="69"/>
      <c r="AI52" s="69"/>
      <c r="AJ52" s="69"/>
      <c r="AK52" s="69"/>
      <c r="AL52" s="69"/>
      <c r="AM52" s="69"/>
      <c r="AN52" s="69"/>
      <c r="AO52" s="69"/>
      <c r="AP52" s="69"/>
      <c r="AQ52" s="69"/>
      <c r="AR52" s="69"/>
      <c r="AS52" s="69"/>
    </row>
    <row r="53" spans="1:45" ht="15" customHeight="1" x14ac:dyDescent="0.25">
      <c r="A53" s="851"/>
      <c r="B53" s="851"/>
      <c r="C53" s="851"/>
      <c r="D53" s="69"/>
      <c r="E53" s="69"/>
      <c r="F53" s="69"/>
      <c r="G53" s="69"/>
      <c r="H53" s="69"/>
      <c r="I53" s="69"/>
      <c r="J53" s="69"/>
      <c r="K53" s="69"/>
      <c r="L53" s="69"/>
      <c r="M53" s="69"/>
      <c r="N53" s="69"/>
      <c r="O53" s="69"/>
      <c r="P53" s="69"/>
      <c r="Q53" s="69"/>
      <c r="R53" s="69"/>
      <c r="S53" s="210"/>
      <c r="T53" s="69"/>
      <c r="U53" s="69"/>
      <c r="V53" s="210"/>
      <c r="W53" s="69"/>
      <c r="X53" s="69"/>
      <c r="Y53" s="210"/>
      <c r="Z53" s="69"/>
      <c r="AA53" s="69"/>
      <c r="AB53" s="69"/>
      <c r="AC53" s="69"/>
      <c r="AD53" s="69"/>
      <c r="AE53" s="69"/>
      <c r="AF53" s="69"/>
      <c r="AG53" s="69"/>
      <c r="AH53" s="69"/>
      <c r="AI53" s="69"/>
      <c r="AJ53" s="69"/>
      <c r="AK53" s="69"/>
      <c r="AL53" s="69"/>
      <c r="AM53" s="69"/>
      <c r="AN53" s="69"/>
      <c r="AO53" s="69"/>
      <c r="AP53" s="69"/>
      <c r="AQ53" s="69"/>
      <c r="AR53" s="69"/>
      <c r="AS53" s="69"/>
    </row>
    <row r="54" spans="1:45" ht="15" customHeight="1" x14ac:dyDescent="0.25">
      <c r="A54" s="666"/>
      <c r="C54" s="666"/>
      <c r="D54" s="69"/>
      <c r="E54" s="69"/>
      <c r="F54" s="69"/>
      <c r="G54" s="69"/>
      <c r="H54" s="69"/>
      <c r="I54" s="69"/>
      <c r="J54" s="69"/>
      <c r="K54" s="69"/>
      <c r="L54" s="69"/>
      <c r="M54" s="69"/>
      <c r="N54" s="69"/>
      <c r="O54" s="69"/>
      <c r="P54" s="69"/>
      <c r="Q54" s="69"/>
      <c r="R54" s="69"/>
      <c r="S54" s="210"/>
      <c r="T54" s="69"/>
      <c r="U54" s="69"/>
      <c r="V54" s="210"/>
      <c r="W54" s="69"/>
      <c r="X54" s="69"/>
      <c r="Y54" s="210"/>
      <c r="Z54" s="69"/>
      <c r="AA54" s="69"/>
      <c r="AB54" s="69"/>
      <c r="AC54" s="69"/>
      <c r="AD54" s="69"/>
      <c r="AE54" s="69"/>
      <c r="AF54" s="69"/>
      <c r="AG54" s="69"/>
      <c r="AH54" s="69"/>
      <c r="AI54" s="69"/>
      <c r="AJ54" s="69"/>
      <c r="AK54" s="69"/>
      <c r="AL54" s="69"/>
      <c r="AM54" s="69"/>
      <c r="AN54" s="69"/>
      <c r="AO54" s="69"/>
      <c r="AP54" s="69"/>
      <c r="AQ54" s="69"/>
      <c r="AR54" s="69"/>
      <c r="AS54" s="69"/>
    </row>
    <row r="55" spans="1:45" ht="15" customHeight="1" x14ac:dyDescent="0.25">
      <c r="D55" s="69"/>
      <c r="E55" s="69"/>
      <c r="F55" s="69"/>
      <c r="G55" s="69"/>
      <c r="H55" s="69"/>
      <c r="I55" s="69"/>
      <c r="J55" s="69"/>
      <c r="K55" s="69"/>
      <c r="L55" s="69"/>
      <c r="M55" s="69"/>
      <c r="N55" s="69"/>
      <c r="O55" s="69"/>
      <c r="P55" s="69"/>
      <c r="Q55" s="69"/>
      <c r="R55" s="69"/>
      <c r="S55" s="210"/>
      <c r="T55" s="69"/>
      <c r="U55" s="69"/>
      <c r="V55" s="210"/>
      <c r="W55" s="69"/>
      <c r="X55" s="69"/>
      <c r="Y55" s="210"/>
      <c r="Z55" s="69"/>
      <c r="AA55" s="69"/>
      <c r="AB55" s="69"/>
      <c r="AC55" s="69"/>
      <c r="AD55" s="69"/>
      <c r="AE55" s="69"/>
      <c r="AF55" s="69"/>
      <c r="AG55" s="69"/>
      <c r="AH55" s="69"/>
      <c r="AI55" s="69"/>
      <c r="AJ55" s="69"/>
      <c r="AK55" s="69"/>
      <c r="AL55" s="69"/>
      <c r="AM55" s="69"/>
      <c r="AN55" s="69"/>
      <c r="AO55" s="69"/>
      <c r="AP55" s="69"/>
      <c r="AQ55" s="69"/>
      <c r="AR55" s="69"/>
      <c r="AS55" s="69"/>
    </row>
    <row r="56" spans="1:45" ht="15" customHeight="1" x14ac:dyDescent="0.25">
      <c r="D56" s="69"/>
      <c r="E56" s="92"/>
      <c r="F56" s="69"/>
      <c r="G56" s="69"/>
      <c r="H56" s="69"/>
      <c r="I56" s="69"/>
      <c r="J56" s="69"/>
      <c r="K56" s="69"/>
      <c r="L56" s="69"/>
      <c r="M56" s="69"/>
      <c r="N56" s="69"/>
      <c r="O56" s="69"/>
      <c r="P56" s="69"/>
      <c r="Q56" s="69"/>
      <c r="R56" s="69"/>
      <c r="S56" s="210"/>
      <c r="T56" s="69"/>
      <c r="U56" s="69"/>
      <c r="V56" s="210"/>
      <c r="W56" s="69"/>
      <c r="X56" s="69"/>
      <c r="Y56" s="210"/>
      <c r="Z56" s="69"/>
      <c r="AA56" s="69"/>
      <c r="AB56" s="69"/>
      <c r="AC56" s="69"/>
      <c r="AD56" s="69"/>
      <c r="AE56" s="69"/>
      <c r="AF56" s="69"/>
      <c r="AG56" s="69"/>
      <c r="AH56" s="69"/>
      <c r="AI56" s="69"/>
      <c r="AJ56" s="69"/>
      <c r="AK56" s="69"/>
      <c r="AL56" s="69"/>
      <c r="AM56" s="69"/>
      <c r="AN56" s="69"/>
      <c r="AO56" s="69"/>
      <c r="AP56" s="69"/>
      <c r="AQ56" s="69"/>
      <c r="AR56" s="69"/>
      <c r="AS56" s="69"/>
    </row>
    <row r="57" spans="1:45" ht="15" customHeight="1" x14ac:dyDescent="0.25">
      <c r="D57" s="69"/>
      <c r="E57" s="92"/>
      <c r="F57" s="69"/>
      <c r="G57" s="69"/>
      <c r="H57" s="69"/>
      <c r="I57" s="69"/>
      <c r="J57" s="69"/>
      <c r="K57" s="69"/>
      <c r="L57" s="69"/>
      <c r="M57" s="69"/>
      <c r="N57" s="69"/>
      <c r="O57" s="69"/>
      <c r="P57" s="69"/>
      <c r="Q57" s="69"/>
      <c r="R57" s="69"/>
      <c r="S57" s="210"/>
      <c r="T57" s="69"/>
      <c r="U57" s="69"/>
      <c r="V57" s="210"/>
      <c r="W57" s="69"/>
      <c r="X57" s="69"/>
      <c r="Y57" s="210"/>
      <c r="Z57" s="69"/>
      <c r="AA57" s="69"/>
      <c r="AB57" s="69"/>
      <c r="AC57" s="69"/>
      <c r="AD57" s="69"/>
      <c r="AE57" s="69"/>
      <c r="AF57" s="69"/>
      <c r="AG57" s="69"/>
      <c r="AH57" s="69"/>
      <c r="AI57" s="69"/>
      <c r="AJ57" s="69"/>
      <c r="AK57" s="69"/>
      <c r="AL57" s="69"/>
      <c r="AM57" s="69"/>
      <c r="AN57" s="69"/>
      <c r="AO57" s="69"/>
      <c r="AP57" s="69"/>
      <c r="AQ57" s="69"/>
      <c r="AR57" s="69"/>
      <c r="AS57" s="69"/>
    </row>
    <row r="58" spans="1:45" ht="15" customHeight="1" x14ac:dyDescent="0.25">
      <c r="D58" s="69"/>
      <c r="E58" s="92"/>
      <c r="F58" s="69"/>
      <c r="G58" s="69"/>
      <c r="H58" s="69"/>
      <c r="I58" s="69"/>
      <c r="J58" s="69"/>
      <c r="K58" s="69"/>
      <c r="L58" s="69"/>
      <c r="M58" s="69"/>
      <c r="N58" s="69"/>
      <c r="O58" s="69"/>
      <c r="P58" s="69"/>
      <c r="Q58" s="69"/>
      <c r="R58" s="69"/>
      <c r="S58" s="210"/>
      <c r="T58" s="69"/>
      <c r="U58" s="69"/>
      <c r="V58" s="210"/>
      <c r="W58" s="69"/>
      <c r="X58" s="69"/>
      <c r="Y58" s="210"/>
      <c r="Z58" s="69"/>
      <c r="AA58" s="69"/>
      <c r="AB58" s="69"/>
      <c r="AC58" s="69"/>
      <c r="AD58" s="69"/>
      <c r="AE58" s="69"/>
      <c r="AF58" s="69"/>
      <c r="AG58" s="69"/>
      <c r="AH58" s="69"/>
      <c r="AI58" s="69"/>
      <c r="AJ58" s="69"/>
      <c r="AK58" s="69"/>
      <c r="AL58" s="69"/>
      <c r="AM58" s="69"/>
      <c r="AN58" s="69"/>
      <c r="AO58" s="69"/>
      <c r="AP58" s="69"/>
      <c r="AQ58" s="69"/>
      <c r="AR58" s="69"/>
      <c r="AS58" s="69"/>
    </row>
    <row r="59" spans="1:45" ht="15" customHeight="1" x14ac:dyDescent="0.25">
      <c r="D59" s="69"/>
      <c r="E59" s="92"/>
      <c r="F59" s="69"/>
      <c r="G59" s="69"/>
      <c r="H59" s="69"/>
      <c r="I59" s="69"/>
      <c r="J59" s="69"/>
      <c r="K59" s="69"/>
      <c r="L59" s="69"/>
      <c r="M59" s="69"/>
      <c r="N59" s="69"/>
      <c r="O59" s="69"/>
      <c r="P59" s="69"/>
      <c r="Q59" s="69"/>
      <c r="R59" s="69"/>
      <c r="S59" s="210"/>
      <c r="T59" s="69"/>
      <c r="U59" s="69"/>
      <c r="V59" s="210"/>
      <c r="W59" s="69"/>
      <c r="X59" s="69"/>
      <c r="Y59" s="210"/>
      <c r="Z59" s="69"/>
      <c r="AA59" s="69"/>
      <c r="AB59" s="69"/>
      <c r="AC59" s="69"/>
      <c r="AD59" s="69"/>
      <c r="AE59" s="69"/>
      <c r="AF59" s="69"/>
      <c r="AG59" s="69"/>
      <c r="AH59" s="69"/>
      <c r="AI59" s="69"/>
      <c r="AJ59" s="69"/>
      <c r="AK59" s="69"/>
      <c r="AL59" s="69"/>
      <c r="AM59" s="69"/>
      <c r="AN59" s="69"/>
      <c r="AO59" s="69"/>
      <c r="AP59" s="69"/>
      <c r="AQ59" s="69"/>
      <c r="AR59" s="69"/>
      <c r="AS59" s="69"/>
    </row>
    <row r="60" spans="1:45" ht="15" customHeight="1" x14ac:dyDescent="0.25">
      <c r="D60" s="69"/>
      <c r="E60" s="89"/>
      <c r="F60" s="92"/>
      <c r="G60" s="92"/>
      <c r="H60" s="92"/>
      <c r="I60" s="92"/>
      <c r="J60" s="92"/>
      <c r="K60" s="92"/>
      <c r="L60" s="92"/>
      <c r="M60" s="92"/>
      <c r="N60" s="92"/>
      <c r="O60" s="92"/>
      <c r="P60" s="92"/>
      <c r="Q60" s="92"/>
      <c r="R60" s="92"/>
      <c r="S60" s="219"/>
      <c r="T60" s="92"/>
      <c r="U60" s="92"/>
      <c r="V60" s="219"/>
      <c r="W60" s="92"/>
      <c r="X60" s="92"/>
      <c r="Y60" s="219"/>
      <c r="Z60" s="92"/>
      <c r="AA60" s="92"/>
      <c r="AB60" s="92"/>
      <c r="AC60" s="69"/>
      <c r="AD60" s="69"/>
      <c r="AE60" s="69"/>
      <c r="AF60" s="69"/>
      <c r="AG60" s="69"/>
      <c r="AH60" s="69"/>
      <c r="AI60" s="69"/>
      <c r="AJ60" s="69"/>
      <c r="AK60" s="69"/>
      <c r="AL60" s="69"/>
      <c r="AM60" s="69"/>
      <c r="AN60" s="69"/>
      <c r="AO60" s="69"/>
      <c r="AP60" s="69"/>
      <c r="AQ60" s="69"/>
      <c r="AR60" s="69"/>
      <c r="AS60" s="69"/>
    </row>
    <row r="61" spans="1:45" ht="15" customHeight="1" x14ac:dyDescent="0.25">
      <c r="D61" s="69"/>
      <c r="E61" s="89"/>
      <c r="F61" s="92"/>
      <c r="G61" s="92"/>
      <c r="H61" s="92"/>
      <c r="I61" s="92"/>
      <c r="J61" s="92"/>
      <c r="K61" s="92"/>
      <c r="L61" s="92"/>
      <c r="M61" s="92"/>
      <c r="N61" s="92"/>
      <c r="O61" s="92"/>
      <c r="P61" s="92"/>
      <c r="Q61" s="92"/>
      <c r="R61" s="92"/>
      <c r="S61" s="219"/>
      <c r="T61" s="92"/>
      <c r="U61" s="92"/>
      <c r="V61" s="219"/>
      <c r="W61" s="92"/>
      <c r="X61" s="92"/>
      <c r="Y61" s="219"/>
      <c r="Z61" s="92"/>
      <c r="AA61" s="92"/>
      <c r="AB61" s="92"/>
      <c r="AC61" s="69"/>
      <c r="AD61" s="69"/>
      <c r="AE61" s="69"/>
      <c r="AF61" s="69"/>
      <c r="AG61" s="69"/>
      <c r="AH61" s="69"/>
      <c r="AI61" s="69"/>
      <c r="AJ61" s="69"/>
      <c r="AK61" s="69"/>
      <c r="AL61" s="69"/>
      <c r="AM61" s="69"/>
      <c r="AN61" s="69"/>
      <c r="AO61" s="69"/>
      <c r="AP61" s="69"/>
      <c r="AQ61" s="69"/>
      <c r="AR61" s="69"/>
      <c r="AS61" s="69"/>
    </row>
    <row r="62" spans="1:45" ht="15" customHeight="1" x14ac:dyDescent="0.25">
      <c r="D62" s="69"/>
      <c r="E62" s="89"/>
      <c r="F62" s="92"/>
      <c r="G62" s="92"/>
      <c r="H62" s="92"/>
      <c r="I62" s="92"/>
      <c r="J62" s="92"/>
      <c r="K62" s="92"/>
      <c r="L62" s="92"/>
      <c r="M62" s="92"/>
      <c r="N62" s="92"/>
      <c r="O62" s="92"/>
      <c r="P62" s="92"/>
      <c r="Q62" s="92"/>
      <c r="R62" s="92"/>
      <c r="S62" s="219"/>
      <c r="T62" s="92"/>
      <c r="U62" s="92"/>
      <c r="V62" s="219"/>
      <c r="W62" s="92"/>
      <c r="X62" s="92"/>
      <c r="Y62" s="219"/>
      <c r="Z62" s="92"/>
      <c r="AA62" s="92"/>
      <c r="AB62" s="92"/>
      <c r="AC62" s="69"/>
      <c r="AD62" s="69"/>
      <c r="AE62" s="69"/>
      <c r="AF62" s="69"/>
      <c r="AG62" s="69"/>
      <c r="AH62" s="69"/>
      <c r="AI62" s="69"/>
      <c r="AJ62" s="69"/>
      <c r="AK62" s="69"/>
      <c r="AL62" s="69"/>
      <c r="AM62" s="69"/>
      <c r="AN62" s="69"/>
      <c r="AO62" s="69"/>
      <c r="AP62" s="69"/>
      <c r="AQ62" s="69"/>
      <c r="AR62" s="69"/>
      <c r="AS62" s="69"/>
    </row>
    <row r="63" spans="1:45" ht="15" customHeight="1" x14ac:dyDescent="0.25">
      <c r="D63" s="69"/>
      <c r="E63" s="89"/>
      <c r="F63" s="92"/>
      <c r="G63" s="92"/>
      <c r="H63" s="92"/>
      <c r="I63" s="92"/>
      <c r="J63" s="92"/>
      <c r="K63" s="92"/>
      <c r="L63" s="92"/>
      <c r="M63" s="92"/>
      <c r="N63" s="92"/>
      <c r="O63" s="92"/>
      <c r="P63" s="92"/>
      <c r="Q63" s="92"/>
      <c r="R63" s="92"/>
      <c r="S63" s="219"/>
      <c r="T63" s="92"/>
      <c r="U63" s="92"/>
      <c r="V63" s="219"/>
      <c r="W63" s="92"/>
      <c r="X63" s="92"/>
      <c r="Y63" s="219"/>
      <c r="Z63" s="92"/>
      <c r="AA63" s="92"/>
      <c r="AB63" s="92"/>
      <c r="AC63" s="69"/>
      <c r="AD63" s="69"/>
      <c r="AE63" s="69"/>
      <c r="AF63" s="69"/>
      <c r="AG63" s="69"/>
      <c r="AH63" s="69"/>
      <c r="AI63" s="69"/>
      <c r="AJ63" s="69"/>
      <c r="AK63" s="69"/>
      <c r="AL63" s="69"/>
      <c r="AM63" s="69"/>
      <c r="AN63" s="69"/>
      <c r="AO63" s="69"/>
      <c r="AP63" s="69"/>
      <c r="AQ63" s="69"/>
      <c r="AR63" s="69"/>
      <c r="AS63" s="69"/>
    </row>
    <row r="64" spans="1:45" ht="15" customHeight="1" x14ac:dyDescent="0.25">
      <c r="D64" s="69"/>
      <c r="E64" s="89"/>
      <c r="F64" s="89"/>
      <c r="G64" s="89"/>
      <c r="H64" s="89"/>
      <c r="I64" s="89"/>
      <c r="J64" s="89"/>
      <c r="K64" s="89"/>
      <c r="L64" s="89"/>
      <c r="M64" s="89"/>
      <c r="N64" s="89"/>
      <c r="O64" s="89"/>
      <c r="P64" s="89"/>
      <c r="Q64" s="89"/>
      <c r="R64" s="89"/>
      <c r="S64" s="226"/>
      <c r="T64" s="89"/>
      <c r="U64" s="89"/>
      <c r="V64" s="226"/>
      <c r="W64" s="89"/>
      <c r="X64" s="89"/>
      <c r="Y64" s="226"/>
      <c r="Z64" s="89"/>
      <c r="AA64" s="89"/>
      <c r="AB64" s="89"/>
      <c r="AC64" s="69"/>
      <c r="AD64" s="69"/>
      <c r="AE64" s="69"/>
      <c r="AF64" s="69"/>
      <c r="AG64" s="69"/>
      <c r="AH64" s="69"/>
      <c r="AI64" s="69"/>
      <c r="AJ64" s="69"/>
      <c r="AK64" s="69"/>
      <c r="AL64" s="69"/>
      <c r="AM64" s="69"/>
      <c r="AN64" s="69"/>
      <c r="AO64" s="69"/>
      <c r="AP64" s="69"/>
      <c r="AQ64" s="69"/>
      <c r="AR64" s="69"/>
      <c r="AS64" s="69"/>
    </row>
    <row r="65" spans="4:45" ht="15" customHeight="1" x14ac:dyDescent="0.25">
      <c r="D65" s="69"/>
      <c r="E65" s="89"/>
      <c r="F65" s="89"/>
      <c r="G65" s="89"/>
      <c r="H65" s="89"/>
      <c r="I65" s="89"/>
      <c r="J65" s="89"/>
      <c r="K65" s="89"/>
      <c r="L65" s="89"/>
      <c r="M65" s="89"/>
      <c r="N65" s="89"/>
      <c r="O65" s="89"/>
      <c r="P65" s="89"/>
      <c r="Q65" s="89"/>
      <c r="R65" s="89"/>
      <c r="S65" s="226"/>
      <c r="T65" s="89"/>
      <c r="U65" s="89"/>
      <c r="V65" s="226"/>
      <c r="W65" s="89"/>
      <c r="X65" s="89"/>
      <c r="Y65" s="226"/>
      <c r="Z65" s="89"/>
      <c r="AA65" s="89"/>
      <c r="AB65" s="89"/>
      <c r="AC65" s="69"/>
      <c r="AD65" s="69"/>
      <c r="AE65" s="69"/>
      <c r="AF65" s="69"/>
      <c r="AG65" s="69"/>
      <c r="AH65" s="69"/>
      <c r="AI65" s="69"/>
      <c r="AJ65" s="69"/>
      <c r="AK65" s="69"/>
      <c r="AL65" s="69"/>
      <c r="AM65" s="69"/>
      <c r="AN65" s="69"/>
      <c r="AO65" s="69"/>
      <c r="AP65" s="69"/>
      <c r="AQ65" s="69"/>
      <c r="AR65" s="69"/>
      <c r="AS65" s="69"/>
    </row>
    <row r="66" spans="4:45" ht="15" customHeight="1" x14ac:dyDescent="0.25">
      <c r="D66" s="69"/>
      <c r="E66" s="89"/>
      <c r="F66" s="89"/>
      <c r="G66" s="89"/>
      <c r="H66" s="89"/>
      <c r="I66" s="89"/>
      <c r="J66" s="89"/>
      <c r="K66" s="89"/>
      <c r="L66" s="89"/>
      <c r="M66" s="89"/>
      <c r="N66" s="89"/>
      <c r="O66" s="89"/>
      <c r="P66" s="89"/>
      <c r="Q66" s="89"/>
      <c r="R66" s="89"/>
      <c r="S66" s="226"/>
      <c r="T66" s="89"/>
      <c r="U66" s="89"/>
      <c r="V66" s="226"/>
      <c r="W66" s="89"/>
      <c r="X66" s="89"/>
      <c r="Y66" s="226"/>
      <c r="Z66" s="89"/>
      <c r="AA66" s="89"/>
      <c r="AB66" s="89"/>
      <c r="AC66" s="69"/>
      <c r="AD66" s="69"/>
      <c r="AE66" s="69"/>
      <c r="AF66" s="69"/>
      <c r="AG66" s="69"/>
      <c r="AH66" s="69"/>
      <c r="AI66" s="69"/>
      <c r="AJ66" s="69"/>
      <c r="AK66" s="69"/>
      <c r="AL66" s="69"/>
      <c r="AM66" s="69"/>
      <c r="AN66" s="69"/>
      <c r="AO66" s="69"/>
      <c r="AP66" s="69"/>
      <c r="AQ66" s="69"/>
      <c r="AR66" s="69"/>
      <c r="AS66" s="69"/>
    </row>
    <row r="67" spans="4:45" ht="15" customHeight="1" x14ac:dyDescent="0.25">
      <c r="D67" s="69"/>
      <c r="E67" s="89"/>
      <c r="F67" s="89"/>
      <c r="G67" s="89"/>
      <c r="H67" s="89"/>
      <c r="I67" s="89"/>
      <c r="J67" s="89"/>
      <c r="K67" s="89"/>
      <c r="L67" s="89"/>
      <c r="M67" s="89"/>
      <c r="N67" s="89"/>
      <c r="O67" s="89"/>
      <c r="P67" s="89"/>
      <c r="Q67" s="89"/>
      <c r="R67" s="89"/>
      <c r="S67" s="226"/>
      <c r="T67" s="89"/>
      <c r="U67" s="89"/>
      <c r="V67" s="226"/>
      <c r="W67" s="89"/>
      <c r="X67" s="89"/>
      <c r="Y67" s="226"/>
      <c r="Z67" s="89"/>
      <c r="AA67" s="89"/>
      <c r="AB67" s="89"/>
      <c r="AC67" s="69"/>
      <c r="AD67" s="69"/>
      <c r="AE67" s="69"/>
      <c r="AF67" s="69"/>
      <c r="AG67" s="69"/>
      <c r="AH67" s="69"/>
      <c r="AI67" s="69"/>
      <c r="AJ67" s="69"/>
      <c r="AK67" s="69"/>
      <c r="AL67" s="69"/>
      <c r="AM67" s="69"/>
      <c r="AN67" s="69"/>
      <c r="AO67" s="69"/>
      <c r="AP67" s="69"/>
      <c r="AQ67" s="69"/>
      <c r="AR67" s="69"/>
      <c r="AS67" s="69"/>
    </row>
    <row r="68" spans="4:45" ht="15" customHeight="1" x14ac:dyDescent="0.25">
      <c r="D68" s="69"/>
      <c r="E68" s="89"/>
      <c r="F68" s="89"/>
      <c r="G68" s="89"/>
      <c r="H68" s="89"/>
      <c r="I68" s="89"/>
      <c r="J68" s="89"/>
      <c r="K68" s="89"/>
      <c r="L68" s="89"/>
      <c r="M68" s="89"/>
      <c r="N68" s="89"/>
      <c r="O68" s="89"/>
      <c r="P68" s="89"/>
      <c r="Q68" s="89"/>
      <c r="R68" s="89"/>
      <c r="S68" s="226"/>
      <c r="T68" s="89"/>
      <c r="U68" s="89"/>
      <c r="V68" s="226"/>
      <c r="W68" s="89"/>
      <c r="X68" s="89"/>
      <c r="Y68" s="226"/>
      <c r="Z68" s="89"/>
      <c r="AA68" s="89"/>
      <c r="AB68" s="89"/>
      <c r="AC68" s="69"/>
      <c r="AD68" s="69"/>
      <c r="AE68" s="69"/>
      <c r="AF68" s="69"/>
      <c r="AG68" s="69"/>
      <c r="AH68" s="69"/>
      <c r="AI68" s="69"/>
      <c r="AJ68" s="69"/>
      <c r="AK68" s="69"/>
      <c r="AL68" s="69"/>
      <c r="AM68" s="69"/>
      <c r="AN68" s="69"/>
      <c r="AO68" s="69"/>
      <c r="AP68" s="69"/>
      <c r="AQ68" s="69"/>
      <c r="AR68" s="69"/>
      <c r="AS68" s="69"/>
    </row>
    <row r="69" spans="4:45" ht="15" customHeight="1" x14ac:dyDescent="0.25">
      <c r="D69" s="69"/>
      <c r="E69" s="89"/>
      <c r="F69" s="89"/>
      <c r="G69" s="89"/>
      <c r="H69" s="89"/>
      <c r="I69" s="89"/>
      <c r="J69" s="89"/>
      <c r="K69" s="89"/>
      <c r="L69" s="89"/>
      <c r="M69" s="89"/>
      <c r="N69" s="89"/>
      <c r="O69" s="89"/>
      <c r="P69" s="89"/>
      <c r="Q69" s="89"/>
      <c r="R69" s="89"/>
      <c r="S69" s="226"/>
      <c r="T69" s="89"/>
      <c r="U69" s="89"/>
      <c r="V69" s="226"/>
      <c r="W69" s="89"/>
      <c r="X69" s="89"/>
      <c r="Y69" s="226"/>
      <c r="Z69" s="89"/>
      <c r="AA69" s="89"/>
      <c r="AB69" s="89"/>
      <c r="AC69" s="69"/>
      <c r="AD69" s="69"/>
      <c r="AE69" s="69"/>
      <c r="AF69" s="69"/>
      <c r="AG69" s="69"/>
      <c r="AH69" s="69"/>
      <c r="AI69" s="69"/>
      <c r="AJ69" s="69"/>
      <c r="AK69" s="69"/>
      <c r="AL69" s="69"/>
      <c r="AM69" s="69"/>
      <c r="AN69" s="69"/>
      <c r="AO69" s="69"/>
      <c r="AP69" s="69"/>
      <c r="AQ69" s="69"/>
      <c r="AR69" s="69"/>
      <c r="AS69" s="69"/>
    </row>
    <row r="70" spans="4:45" ht="15" customHeight="1" x14ac:dyDescent="0.25">
      <c r="D70" s="69"/>
      <c r="E70" s="89"/>
      <c r="F70" s="89"/>
      <c r="G70" s="89"/>
      <c r="H70" s="89"/>
      <c r="I70" s="89"/>
      <c r="J70" s="89"/>
      <c r="K70" s="89"/>
      <c r="L70" s="89"/>
      <c r="M70" s="89"/>
      <c r="N70" s="89"/>
      <c r="O70" s="89"/>
      <c r="P70" s="89"/>
      <c r="Q70" s="89"/>
      <c r="R70" s="89"/>
      <c r="S70" s="226"/>
      <c r="T70" s="89"/>
      <c r="U70" s="89"/>
      <c r="V70" s="226"/>
      <c r="W70" s="89"/>
      <c r="X70" s="89"/>
      <c r="Y70" s="226"/>
      <c r="Z70" s="89"/>
      <c r="AA70" s="89"/>
      <c r="AB70" s="89"/>
      <c r="AC70" s="69"/>
      <c r="AD70" s="69"/>
      <c r="AE70" s="69"/>
      <c r="AF70" s="69"/>
      <c r="AG70" s="69"/>
      <c r="AH70" s="69"/>
      <c r="AI70" s="69"/>
      <c r="AJ70" s="69"/>
      <c r="AK70" s="69"/>
      <c r="AL70" s="69"/>
      <c r="AM70" s="69"/>
      <c r="AN70" s="69"/>
      <c r="AO70" s="69"/>
      <c r="AP70" s="69"/>
      <c r="AQ70" s="69"/>
      <c r="AR70" s="69"/>
      <c r="AS70" s="69"/>
    </row>
    <row r="71" spans="4:45" ht="15" customHeight="1" x14ac:dyDescent="0.25">
      <c r="D71" s="69"/>
      <c r="E71" s="89"/>
      <c r="F71" s="89"/>
      <c r="G71" s="89"/>
      <c r="H71" s="89"/>
      <c r="I71" s="89"/>
      <c r="J71" s="89"/>
      <c r="K71" s="89"/>
      <c r="L71" s="89"/>
      <c r="M71" s="89"/>
      <c r="N71" s="89"/>
      <c r="O71" s="89"/>
      <c r="P71" s="89"/>
      <c r="Q71" s="89"/>
      <c r="R71" s="89"/>
      <c r="S71" s="226"/>
      <c r="T71" s="89"/>
      <c r="U71" s="89"/>
      <c r="V71" s="226"/>
      <c r="W71" s="89"/>
      <c r="X71" s="89"/>
      <c r="Y71" s="226"/>
      <c r="Z71" s="89"/>
      <c r="AA71" s="89"/>
      <c r="AB71" s="89"/>
      <c r="AC71" s="69"/>
      <c r="AD71" s="69"/>
      <c r="AE71" s="69"/>
      <c r="AF71" s="69"/>
      <c r="AG71" s="69"/>
      <c r="AH71" s="69"/>
      <c r="AI71" s="69"/>
      <c r="AJ71" s="69"/>
      <c r="AK71" s="69"/>
      <c r="AL71" s="69"/>
      <c r="AM71" s="69"/>
      <c r="AN71" s="69"/>
      <c r="AO71" s="69"/>
      <c r="AP71" s="69"/>
      <c r="AQ71" s="69"/>
      <c r="AR71" s="69"/>
      <c r="AS71" s="69"/>
    </row>
    <row r="72" spans="4:45" ht="15" customHeight="1" x14ac:dyDescent="0.25">
      <c r="D72" s="69"/>
      <c r="E72" s="89"/>
      <c r="F72" s="89"/>
      <c r="G72" s="89"/>
      <c r="H72" s="89"/>
      <c r="I72" s="89"/>
      <c r="J72" s="89"/>
      <c r="K72" s="89"/>
      <c r="L72" s="89"/>
      <c r="M72" s="89"/>
      <c r="N72" s="89"/>
      <c r="O72" s="89"/>
      <c r="P72" s="89"/>
      <c r="Q72" s="89"/>
      <c r="R72" s="89"/>
      <c r="S72" s="226"/>
      <c r="T72" s="89"/>
      <c r="U72" s="89"/>
      <c r="V72" s="226"/>
      <c r="W72" s="89"/>
      <c r="X72" s="89"/>
      <c r="Y72" s="226"/>
      <c r="Z72" s="89"/>
      <c r="AA72" s="89"/>
      <c r="AB72" s="89"/>
      <c r="AC72" s="69"/>
      <c r="AD72" s="69"/>
      <c r="AE72" s="69"/>
      <c r="AF72" s="69"/>
      <c r="AG72" s="69"/>
      <c r="AH72" s="69"/>
      <c r="AI72" s="69"/>
      <c r="AJ72" s="69"/>
      <c r="AK72" s="69"/>
      <c r="AL72" s="69"/>
      <c r="AM72" s="69"/>
      <c r="AN72" s="69"/>
      <c r="AO72" s="69"/>
      <c r="AP72" s="69"/>
      <c r="AQ72" s="69"/>
      <c r="AR72" s="69"/>
      <c r="AS72" s="69"/>
    </row>
    <row r="73" spans="4:45" ht="15" customHeight="1" x14ac:dyDescent="0.25">
      <c r="D73" s="69"/>
      <c r="E73" s="89"/>
      <c r="F73" s="89"/>
      <c r="G73" s="89"/>
      <c r="H73" s="89"/>
      <c r="I73" s="89"/>
      <c r="J73" s="89"/>
      <c r="K73" s="89"/>
      <c r="L73" s="89"/>
      <c r="M73" s="89"/>
      <c r="N73" s="89"/>
      <c r="O73" s="89"/>
      <c r="P73" s="89"/>
      <c r="Q73" s="89"/>
      <c r="R73" s="89"/>
      <c r="S73" s="226"/>
      <c r="T73" s="89"/>
      <c r="U73" s="89"/>
      <c r="V73" s="226"/>
      <c r="W73" s="89"/>
      <c r="X73" s="89"/>
      <c r="Y73" s="226"/>
      <c r="Z73" s="89"/>
      <c r="AA73" s="89"/>
      <c r="AB73" s="89"/>
      <c r="AC73" s="69"/>
      <c r="AD73" s="69"/>
      <c r="AE73" s="69"/>
      <c r="AF73" s="69"/>
      <c r="AG73" s="69"/>
      <c r="AH73" s="69"/>
      <c r="AI73" s="69"/>
      <c r="AJ73" s="69"/>
      <c r="AK73" s="69"/>
      <c r="AL73" s="69"/>
      <c r="AM73" s="69"/>
      <c r="AN73" s="69"/>
      <c r="AO73" s="69"/>
      <c r="AP73" s="69"/>
      <c r="AQ73" s="69"/>
      <c r="AR73" s="69"/>
      <c r="AS73" s="69"/>
    </row>
    <row r="74" spans="4:45" ht="15" customHeight="1" x14ac:dyDescent="0.25">
      <c r="D74" s="69"/>
      <c r="E74" s="89"/>
      <c r="F74" s="89"/>
      <c r="G74" s="89"/>
      <c r="H74" s="89"/>
      <c r="I74" s="89"/>
      <c r="J74" s="89"/>
      <c r="K74" s="89"/>
      <c r="L74" s="89"/>
      <c r="M74" s="89"/>
      <c r="N74" s="89"/>
      <c r="O74" s="89"/>
      <c r="P74" s="89"/>
      <c r="Q74" s="89"/>
      <c r="R74" s="89"/>
      <c r="S74" s="226"/>
      <c r="T74" s="89"/>
      <c r="U74" s="89"/>
      <c r="V74" s="226"/>
      <c r="W74" s="89"/>
      <c r="X74" s="89"/>
      <c r="Y74" s="226"/>
      <c r="Z74" s="89"/>
      <c r="AA74" s="89"/>
      <c r="AB74" s="89"/>
      <c r="AC74" s="69"/>
      <c r="AD74" s="69"/>
      <c r="AE74" s="69"/>
      <c r="AF74" s="69"/>
      <c r="AG74" s="69"/>
      <c r="AH74" s="69"/>
      <c r="AI74" s="69"/>
      <c r="AJ74" s="69"/>
      <c r="AK74" s="69"/>
      <c r="AL74" s="69"/>
      <c r="AM74" s="69"/>
      <c r="AN74" s="69"/>
      <c r="AO74" s="69"/>
      <c r="AP74" s="69"/>
      <c r="AQ74" s="69"/>
      <c r="AR74" s="69"/>
      <c r="AS74" s="69"/>
    </row>
    <row r="75" spans="4:45" ht="15" customHeight="1" x14ac:dyDescent="0.25">
      <c r="D75" s="69"/>
      <c r="E75" s="89"/>
      <c r="F75" s="89"/>
      <c r="G75" s="89"/>
      <c r="H75" s="89"/>
      <c r="I75" s="89"/>
      <c r="J75" s="89"/>
      <c r="K75" s="89"/>
      <c r="L75" s="89"/>
      <c r="M75" s="89"/>
      <c r="N75" s="89"/>
      <c r="O75" s="89"/>
      <c r="P75" s="89"/>
      <c r="Q75" s="89"/>
      <c r="R75" s="89"/>
      <c r="S75" s="226"/>
      <c r="T75" s="89"/>
      <c r="U75" s="89"/>
      <c r="V75" s="226"/>
      <c r="W75" s="89"/>
      <c r="X75" s="89"/>
      <c r="Y75" s="226"/>
      <c r="Z75" s="89"/>
      <c r="AA75" s="89"/>
      <c r="AB75" s="89"/>
      <c r="AC75" s="69"/>
      <c r="AD75" s="69"/>
      <c r="AE75" s="69"/>
      <c r="AF75" s="69"/>
      <c r="AG75" s="69"/>
      <c r="AH75" s="69"/>
      <c r="AI75" s="69"/>
      <c r="AJ75" s="69"/>
      <c r="AK75" s="69"/>
      <c r="AL75" s="69"/>
      <c r="AM75" s="69"/>
      <c r="AN75" s="69"/>
      <c r="AO75" s="69"/>
      <c r="AP75" s="69"/>
      <c r="AQ75" s="69"/>
      <c r="AR75" s="69"/>
      <c r="AS75" s="69"/>
    </row>
    <row r="76" spans="4:45" ht="15" customHeight="1" x14ac:dyDescent="0.25">
      <c r="D76" s="69"/>
      <c r="E76" s="89"/>
      <c r="F76" s="89"/>
      <c r="G76" s="89"/>
      <c r="H76" s="89"/>
      <c r="I76" s="89"/>
      <c r="J76" s="89"/>
      <c r="K76" s="89"/>
      <c r="L76" s="89"/>
      <c r="M76" s="89"/>
      <c r="N76" s="89"/>
      <c r="O76" s="89"/>
      <c r="P76" s="89"/>
      <c r="Q76" s="89"/>
      <c r="R76" s="89"/>
      <c r="S76" s="226"/>
      <c r="T76" s="89"/>
      <c r="U76" s="89"/>
      <c r="V76" s="226"/>
      <c r="W76" s="89"/>
      <c r="X76" s="89"/>
      <c r="Y76" s="226"/>
      <c r="Z76" s="89"/>
      <c r="AA76" s="89"/>
      <c r="AB76" s="89"/>
      <c r="AC76" s="69"/>
      <c r="AD76" s="69"/>
      <c r="AE76" s="69"/>
      <c r="AF76" s="69"/>
      <c r="AG76" s="69"/>
      <c r="AH76" s="69"/>
      <c r="AI76" s="69"/>
      <c r="AJ76" s="69"/>
      <c r="AK76" s="69"/>
      <c r="AL76" s="69"/>
      <c r="AM76" s="69"/>
      <c r="AN76" s="69"/>
      <c r="AO76" s="69"/>
      <c r="AP76" s="69"/>
      <c r="AQ76" s="69"/>
      <c r="AR76" s="69"/>
      <c r="AS76" s="69"/>
    </row>
    <row r="77" spans="4:45" ht="15" customHeight="1" x14ac:dyDescent="0.25">
      <c r="D77" s="69"/>
      <c r="E77" s="89"/>
      <c r="F77" s="89"/>
      <c r="G77" s="89"/>
      <c r="H77" s="89"/>
      <c r="I77" s="89"/>
      <c r="J77" s="89"/>
      <c r="K77" s="89"/>
      <c r="L77" s="89"/>
      <c r="M77" s="89"/>
      <c r="N77" s="89"/>
      <c r="O77" s="89"/>
      <c r="P77" s="89"/>
      <c r="Q77" s="89"/>
      <c r="R77" s="89"/>
      <c r="S77" s="226"/>
      <c r="T77" s="89"/>
      <c r="U77" s="89"/>
      <c r="V77" s="226"/>
      <c r="W77" s="89"/>
      <c r="X77" s="89"/>
      <c r="Y77" s="226"/>
      <c r="Z77" s="89"/>
      <c r="AA77" s="89"/>
      <c r="AB77" s="89"/>
      <c r="AC77" s="69"/>
      <c r="AD77" s="69"/>
      <c r="AE77" s="69"/>
      <c r="AF77" s="69"/>
      <c r="AG77" s="69"/>
      <c r="AH77" s="69"/>
      <c r="AI77" s="69"/>
      <c r="AJ77" s="69"/>
      <c r="AK77" s="69"/>
      <c r="AL77" s="69"/>
      <c r="AM77" s="69"/>
      <c r="AN77" s="69"/>
      <c r="AO77" s="69"/>
      <c r="AP77" s="69"/>
      <c r="AQ77" s="69"/>
      <c r="AR77" s="69"/>
      <c r="AS77" s="69"/>
    </row>
    <row r="78" spans="4:45" ht="15" customHeight="1" x14ac:dyDescent="0.25">
      <c r="D78" s="69"/>
      <c r="E78" s="69"/>
      <c r="F78" s="89"/>
      <c r="G78" s="89"/>
      <c r="H78" s="89"/>
      <c r="I78" s="89"/>
      <c r="J78" s="89"/>
      <c r="K78" s="89"/>
      <c r="L78" s="89"/>
      <c r="M78" s="89"/>
      <c r="N78" s="89"/>
      <c r="O78" s="89"/>
      <c r="P78" s="89"/>
      <c r="Q78" s="89"/>
      <c r="R78" s="89"/>
      <c r="S78" s="226"/>
      <c r="T78" s="89"/>
      <c r="U78" s="89"/>
      <c r="V78" s="226"/>
      <c r="W78" s="89"/>
      <c r="X78" s="89"/>
      <c r="Y78" s="226"/>
      <c r="Z78" s="89"/>
      <c r="AA78" s="89"/>
      <c r="AB78" s="89"/>
      <c r="AC78" s="69"/>
      <c r="AD78" s="69"/>
      <c r="AE78" s="69"/>
      <c r="AF78" s="69"/>
      <c r="AG78" s="69"/>
      <c r="AH78" s="69"/>
      <c r="AI78" s="69"/>
      <c r="AJ78" s="69"/>
      <c r="AK78" s="69"/>
      <c r="AL78" s="69"/>
      <c r="AM78" s="69"/>
      <c r="AN78" s="69"/>
      <c r="AO78" s="69"/>
      <c r="AP78" s="69"/>
      <c r="AQ78" s="69"/>
      <c r="AR78" s="69"/>
      <c r="AS78" s="69"/>
    </row>
    <row r="79" spans="4:45" ht="15" customHeight="1" x14ac:dyDescent="0.25">
      <c r="D79" s="69"/>
      <c r="F79"/>
      <c r="G79"/>
      <c r="H79"/>
      <c r="I79"/>
      <c r="J79"/>
      <c r="K79"/>
      <c r="L79"/>
      <c r="M79"/>
      <c r="N79"/>
      <c r="O79"/>
      <c r="P79"/>
      <c r="Q79"/>
      <c r="R79"/>
      <c r="S79" s="227"/>
      <c r="T79"/>
      <c r="U79"/>
      <c r="V79" s="227"/>
      <c r="W79"/>
      <c r="X79"/>
      <c r="Y79" s="227"/>
      <c r="Z79"/>
      <c r="AA79"/>
      <c r="AB79"/>
      <c r="AC79" s="69"/>
      <c r="AD79" s="69"/>
      <c r="AE79" s="69"/>
      <c r="AF79" s="69"/>
      <c r="AG79" s="69"/>
      <c r="AH79" s="69"/>
      <c r="AI79" s="69"/>
      <c r="AJ79" s="69"/>
      <c r="AK79" s="69"/>
      <c r="AL79" s="69"/>
      <c r="AM79" s="69"/>
      <c r="AN79" s="69"/>
      <c r="AO79" s="69"/>
      <c r="AP79" s="69"/>
      <c r="AQ79" s="69"/>
      <c r="AR79" s="69"/>
      <c r="AS79" s="69"/>
    </row>
    <row r="80" spans="4:45" ht="15" customHeight="1" x14ac:dyDescent="0.25">
      <c r="D80" s="69"/>
      <c r="F80"/>
      <c r="G80"/>
      <c r="H80"/>
      <c r="I80"/>
      <c r="J80"/>
      <c r="K80"/>
      <c r="L80"/>
      <c r="M80"/>
      <c r="N80"/>
      <c r="O80"/>
      <c r="P80"/>
      <c r="Q80"/>
      <c r="R80"/>
      <c r="S80" s="227"/>
      <c r="T80"/>
      <c r="U80"/>
      <c r="V80" s="227"/>
      <c r="W80"/>
      <c r="X80"/>
      <c r="Y80" s="227"/>
      <c r="Z80"/>
      <c r="AA80"/>
      <c r="AB80"/>
      <c r="AC80" s="69"/>
      <c r="AD80" s="69"/>
      <c r="AE80" s="69"/>
      <c r="AF80" s="69"/>
      <c r="AG80" s="69"/>
      <c r="AH80" s="69"/>
      <c r="AI80" s="69"/>
      <c r="AJ80" s="69"/>
      <c r="AK80" s="69"/>
      <c r="AL80" s="69"/>
      <c r="AM80" s="69"/>
      <c r="AN80" s="69"/>
      <c r="AO80" s="69"/>
      <c r="AP80" s="69"/>
      <c r="AQ80" s="69"/>
      <c r="AR80" s="69"/>
      <c r="AS80" s="69"/>
    </row>
    <row r="81" spans="4:45" ht="15" customHeight="1" x14ac:dyDescent="0.25">
      <c r="D81" s="69"/>
      <c r="F81"/>
      <c r="G81"/>
      <c r="H81"/>
      <c r="I81"/>
      <c r="J81"/>
      <c r="K81"/>
      <c r="L81"/>
      <c r="M81"/>
      <c r="N81"/>
      <c r="O81"/>
      <c r="P81"/>
      <c r="Q81"/>
      <c r="R81"/>
      <c r="S81" s="227"/>
      <c r="T81"/>
      <c r="U81"/>
      <c r="V81" s="227"/>
      <c r="W81"/>
      <c r="X81"/>
      <c r="Y81" s="227"/>
      <c r="Z81"/>
      <c r="AA81"/>
      <c r="AB81"/>
      <c r="AC81" s="69"/>
      <c r="AD81" s="69"/>
      <c r="AE81" s="69"/>
      <c r="AF81" s="69"/>
      <c r="AG81" s="69"/>
      <c r="AH81" s="69"/>
      <c r="AI81" s="69"/>
      <c r="AJ81" s="69"/>
      <c r="AK81" s="69"/>
      <c r="AL81" s="69"/>
      <c r="AM81" s="69"/>
      <c r="AN81" s="69"/>
      <c r="AO81" s="69"/>
      <c r="AP81" s="69"/>
      <c r="AQ81" s="69"/>
      <c r="AR81" s="69"/>
      <c r="AS81" s="69"/>
    </row>
    <row r="82" spans="4:45" ht="15" customHeight="1" x14ac:dyDescent="0.25">
      <c r="D82" s="69"/>
      <c r="AC82" s="69"/>
      <c r="AD82" s="69"/>
      <c r="AE82" s="69"/>
      <c r="AF82" s="69"/>
      <c r="AG82" s="69"/>
      <c r="AH82" s="69"/>
      <c r="AI82" s="69"/>
      <c r="AJ82" s="69"/>
      <c r="AK82" s="69"/>
      <c r="AL82" s="69"/>
      <c r="AM82" s="69"/>
      <c r="AN82" s="69"/>
      <c r="AO82" s="69"/>
      <c r="AP82" s="69"/>
      <c r="AQ82" s="69"/>
      <c r="AR82" s="69"/>
      <c r="AS82" s="69"/>
    </row>
    <row r="83" spans="4:45" ht="15" customHeight="1" x14ac:dyDescent="0.25">
      <c r="D83" s="69"/>
      <c r="AC83" s="69"/>
      <c r="AD83" s="69"/>
      <c r="AE83" s="69"/>
      <c r="AF83" s="69"/>
      <c r="AG83" s="69"/>
      <c r="AH83" s="69"/>
      <c r="AI83" s="69"/>
      <c r="AJ83" s="69"/>
      <c r="AK83" s="69"/>
      <c r="AL83" s="69"/>
      <c r="AM83" s="69"/>
      <c r="AN83" s="69"/>
      <c r="AO83" s="69"/>
      <c r="AP83" s="69"/>
      <c r="AQ83" s="69"/>
      <c r="AR83" s="69"/>
      <c r="AS83" s="69"/>
    </row>
    <row r="84" spans="4:45" ht="15" customHeight="1" x14ac:dyDescent="0.25">
      <c r="D84" s="69"/>
      <c r="AC84" s="69"/>
      <c r="AD84" s="69"/>
      <c r="AE84" s="69"/>
      <c r="AF84" s="69"/>
      <c r="AG84" s="69"/>
      <c r="AH84" s="69"/>
      <c r="AI84" s="69"/>
      <c r="AJ84" s="69"/>
      <c r="AK84" s="69"/>
      <c r="AL84" s="69"/>
      <c r="AM84" s="69"/>
      <c r="AN84" s="69"/>
      <c r="AO84" s="69"/>
      <c r="AP84" s="69"/>
      <c r="AQ84" s="69"/>
      <c r="AR84" s="69"/>
      <c r="AS84" s="69"/>
    </row>
    <row r="85" spans="4:45" x14ac:dyDescent="0.25">
      <c r="D85" s="69"/>
      <c r="AC85" s="69"/>
      <c r="AD85" s="69"/>
      <c r="AE85" s="69"/>
      <c r="AF85" s="69"/>
      <c r="AG85" s="69"/>
      <c r="AH85" s="69"/>
      <c r="AI85" s="69"/>
      <c r="AJ85" s="69"/>
      <c r="AK85" s="69"/>
      <c r="AL85" s="69"/>
      <c r="AM85" s="69"/>
      <c r="AN85" s="69"/>
      <c r="AO85" s="69"/>
      <c r="AP85" s="69"/>
      <c r="AQ85" s="69"/>
      <c r="AR85" s="69"/>
      <c r="AS85" s="69"/>
    </row>
  </sheetData>
  <sheetProtection algorithmName="SHA-512" hashValue="IVXB5dRfC5CxdbTUTLxYmvG7eLOUeKdM6+2AORDeNHPyMdAfRDBiAUSL+rg1Fjj4PKHZeOF+n4ckdj8d62F6TA==" saltValue="7KWG3W0hxCHl+kobrFULpQ==" spinCount="100000" sheet="1" objects="1" scenarios="1"/>
  <mergeCells count="43">
    <mergeCell ref="A10:C11"/>
    <mergeCell ref="A22:C23"/>
    <mergeCell ref="A18:C19"/>
    <mergeCell ref="A52:C53"/>
    <mergeCell ref="A1:C1"/>
    <mergeCell ref="A50:C51"/>
    <mergeCell ref="A28:C29"/>
    <mergeCell ref="A30:C31"/>
    <mergeCell ref="A32:C33"/>
    <mergeCell ref="A34:C35"/>
    <mergeCell ref="A36:C37"/>
    <mergeCell ref="A38:C39"/>
    <mergeCell ref="A42:C42"/>
    <mergeCell ref="A20:C21"/>
    <mergeCell ref="R3:Z3"/>
    <mergeCell ref="A4:C5"/>
    <mergeCell ref="E4:H4"/>
    <mergeCell ref="E5:H5"/>
    <mergeCell ref="A2:C3"/>
    <mergeCell ref="Q1:AA1"/>
    <mergeCell ref="A24:C25"/>
    <mergeCell ref="A26:C27"/>
    <mergeCell ref="A14:C15"/>
    <mergeCell ref="A16:C17"/>
    <mergeCell ref="A6:C7"/>
    <mergeCell ref="A12:C13"/>
    <mergeCell ref="A8:C9"/>
    <mergeCell ref="E6:H6"/>
    <mergeCell ref="I6:P6"/>
    <mergeCell ref="E7:H7"/>
    <mergeCell ref="I7:P7"/>
    <mergeCell ref="E8:H8"/>
    <mergeCell ref="I8:P8"/>
    <mergeCell ref="E9:H9"/>
    <mergeCell ref="I9:P9"/>
    <mergeCell ref="E13:H13"/>
    <mergeCell ref="I13:P13"/>
    <mergeCell ref="E22:Y26"/>
    <mergeCell ref="E10:H10"/>
    <mergeCell ref="E11:H11"/>
    <mergeCell ref="I11:P11"/>
    <mergeCell ref="E12:H12"/>
    <mergeCell ref="I12:P12"/>
  </mergeCells>
  <hyperlinks>
    <hyperlink ref="A4:C5" location="Landing!A1" display="Home" xr:uid="{C944541D-E5F6-4112-9746-935794AE9A6E}"/>
    <hyperlink ref="A12:C13" location="ShellEI!A1" display=" - Event IT" xr:uid="{BD122E5E-24B4-4C0A-9C3F-FCE3B14691DF}"/>
    <hyperlink ref="A34:C35" location="ShellCD!A1" display="Your contact details" xr:uid="{87D6735C-9636-4B78-A6E6-92ACAA97D780}"/>
    <hyperlink ref="A36:C37" location="ShellOS!A1" display="Order summary" xr:uid="{FB9F22E6-4F62-420F-BC38-25C58C63280B}"/>
    <hyperlink ref="A16:C17" location="ShellSA!A1" display="- Safety" xr:uid="{0C7897A3-6856-4ED5-BE1B-3FB7D43C0413}"/>
    <hyperlink ref="A26:C27" location="'ShellCA (2)'!A1" display="- Catering - Lunch/Dinner" xr:uid="{8E633DD5-0DE2-4B68-997F-80E3D5D86DAD}"/>
    <hyperlink ref="A28:C29" location="'ShellCA (3)'!A1" display="- Catering - Alcohol" xr:uid="{C225E452-075D-4A60-90E0-111CA32F4BD9}"/>
    <hyperlink ref="A30:C31" location="'ShellCA (4)'!A1" display="- Catering - Hygiene" xr:uid="{9F4EB8A2-4784-42CA-B370-AFB363325D79}"/>
    <hyperlink ref="A24:C25" location="ShellCA!A1" display="- Catering - Breakfast" xr:uid="{D8276390-919D-4C8B-B4FB-3622BD9746BE}"/>
    <hyperlink ref="A38:C39" location="ShellTC!A1" display="Terms and Conditions" xr:uid="{5EA35A21-B8B5-4C5B-B651-028B76E84F4B}"/>
    <hyperlink ref="A8:C9" location="ShellFS!A1" display="Full Service" xr:uid="{944A1C93-2537-4FA6-AA7B-CDA825C70376}"/>
    <hyperlink ref="A6:C7" location="ShellIO!A1" display="Important information" xr:uid="{775C5119-0F50-4DE9-BD3B-6CE84CDB2C2E}"/>
    <hyperlink ref="A50" r:id="rId1" display="eventorders.nec@necgroup.co.uk" xr:uid="{F725033D-E2BD-4E16-A289-04CF7EA3D473}"/>
    <hyperlink ref="A50:C51" r:id="rId2" display="Click here to speak to our team!" xr:uid="{F3041FDF-A7CC-4BF4-B27B-C6E25926F71B}"/>
    <hyperlink ref="A14:C15" location="ShellUT!A1" display="Utilities - plumbing &amp; compressed air" xr:uid="{288D9865-EEAF-4AF9-9915-71F85C36D1EF}"/>
    <hyperlink ref="A10:C11" location="'ShellFS (2)'!A1" display="Stand Fitting" xr:uid="{79126621-C7DC-4D5D-8C22-D1A75C0CD84D}"/>
    <hyperlink ref="A32:C33" location="ShellGR!A1" display="- Graphics &amp; Rigging" xr:uid="{8CDA8C42-1338-4DC3-B5BF-9EC76692B71E}"/>
    <hyperlink ref="A18:C19" location="ShellFC!A1" display="Floor Covering" xr:uid="{B011ABCD-787B-49C0-B2AD-134022974FF9}"/>
    <hyperlink ref="A22:C23" location="ShellPP!A1" display="FIT Suggested Party Packages" xr:uid="{7C44AB3F-78A7-413B-990A-7E12555F5D52}"/>
    <hyperlink ref="A20:C21" location="ShellCL!A1" display="Cleaning" xr:uid="{590B36A4-39E2-47EC-9FF0-5570B8E25481}"/>
  </hyperlinks>
  <printOptions horizontalCentered="1" verticalCentered="1"/>
  <pageMargins left="0.23622047244094491" right="0.23622047244094491" top="0.35433070866141736" bottom="0.35433070866141736" header="0.31496062992125984" footer="0.31496062992125984"/>
  <pageSetup paperSize="9" scale="7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D09CDBD0-71B8-4ADD-A056-6F7DA1BDB04E}">
          <x14:formula1>
            <xm:f>Admin!$D$4:$D$20</xm:f>
          </x14:formula1>
          <xm:sqref>W11:W13 Z11:Z13 T11:T13 Z6:Z9 W6:W9 T6:T9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66B3-1816-4E5D-9F54-0326A704C944}">
  <sheetPr codeName="Sheet25">
    <tabColor rgb="FF162A3A"/>
    <pageSetUpPr autoPageBreaks="0" fitToPage="1"/>
  </sheetPr>
  <dimension ref="A1:BG85"/>
  <sheetViews>
    <sheetView showGridLines="0" showRowColHeaders="0" workbookViewId="0">
      <selection activeCell="A34" sqref="A34:C35"/>
    </sheetView>
  </sheetViews>
  <sheetFormatPr defaultColWidth="8.85546875" defaultRowHeight="15" x14ac:dyDescent="0.25"/>
  <cols>
    <col min="1" max="3" width="10.5703125" style="74" customWidth="1"/>
    <col min="4" max="4" width="4.5703125" style="1" customWidth="1"/>
    <col min="5" max="7" width="11.5703125" style="1" customWidth="1"/>
    <col min="8" max="8" width="14.5703125" style="1" customWidth="1"/>
    <col min="9" max="15" width="8.85546875" style="1" customWidth="1"/>
    <col min="16" max="16" width="12.85546875" style="1" customWidth="1"/>
    <col min="17" max="17" width="8.5703125" style="1" bestFit="1" customWidth="1"/>
    <col min="18" max="20" width="9.5703125" style="1" customWidth="1"/>
    <col min="21" max="21" width="9.5703125" style="1" hidden="1" customWidth="1"/>
    <col min="22" max="24" width="10.7109375" style="1" customWidth="1"/>
    <col min="25" max="25" width="10.85546875" style="1" hidden="1" customWidth="1"/>
    <col min="26" max="16384" width="8.85546875" style="1"/>
  </cols>
  <sheetData>
    <row r="1" spans="1:59" s="74" customFormat="1" ht="36" customHeight="1" x14ac:dyDescent="0.2">
      <c r="A1" s="860" t="s">
        <v>4</v>
      </c>
      <c r="B1" s="860"/>
      <c r="C1" s="860"/>
      <c r="E1" s="75" t="str">
        <f>Landing!A2</f>
        <v>NEC Fully Connected Order Form - FIT Show 2025</v>
      </c>
      <c r="K1" s="76"/>
      <c r="L1" s="68"/>
      <c r="M1" s="76"/>
      <c r="N1" s="913" t="s">
        <v>670</v>
      </c>
      <c r="O1" s="913"/>
      <c r="P1" s="913"/>
      <c r="Q1" s="913"/>
      <c r="R1" s="913"/>
      <c r="S1" s="913"/>
      <c r="T1" s="913"/>
      <c r="U1" s="913"/>
      <c r="V1" s="913"/>
      <c r="W1" s="913"/>
      <c r="X1" s="913"/>
      <c r="Y1" s="913"/>
    </row>
    <row r="2" spans="1:59" ht="15" customHeight="1" x14ac:dyDescent="0.25">
      <c r="A2" s="1146"/>
      <c r="B2" s="1146"/>
      <c r="C2" s="1146"/>
      <c r="D2" s="69"/>
      <c r="E2" s="695"/>
      <c r="F2" s="69"/>
      <c r="G2" s="69"/>
      <c r="H2" s="69"/>
      <c r="I2" s="69"/>
      <c r="J2" s="69"/>
      <c r="K2" s="696"/>
      <c r="L2" s="697"/>
      <c r="M2" s="696"/>
      <c r="N2" s="698"/>
      <c r="O2" s="698"/>
      <c r="P2" s="698"/>
      <c r="Q2" s="698"/>
      <c r="R2" s="698"/>
      <c r="S2" s="698"/>
      <c r="T2" s="698"/>
      <c r="U2" s="698"/>
      <c r="V2" s="698"/>
      <c r="W2" s="698"/>
      <c r="X2" s="698"/>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row>
    <row r="3" spans="1:59" ht="15" customHeight="1" x14ac:dyDescent="0.25">
      <c r="A3" s="1147"/>
      <c r="B3" s="1147"/>
      <c r="C3" s="1147"/>
      <c r="D3" s="69"/>
      <c r="E3" s="69"/>
      <c r="F3" s="69"/>
      <c r="G3" s="69"/>
      <c r="H3" s="69"/>
      <c r="I3" s="69"/>
      <c r="J3" s="69"/>
      <c r="K3" s="69"/>
      <c r="L3" s="69"/>
      <c r="M3" s="69"/>
      <c r="N3" s="69"/>
      <c r="O3" s="69"/>
      <c r="P3" s="69"/>
      <c r="Q3" s="69"/>
      <c r="R3" s="1168" t="s">
        <v>857</v>
      </c>
      <c r="S3" s="1166" t="s">
        <v>858</v>
      </c>
      <c r="T3" s="1164" t="s">
        <v>859</v>
      </c>
      <c r="U3" s="69"/>
      <c r="V3" s="69"/>
      <c r="W3" s="69"/>
      <c r="X3" s="69"/>
      <c r="Y3" s="668"/>
      <c r="Z3" s="413"/>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row>
    <row r="4" spans="1:59" ht="15" customHeight="1" x14ac:dyDescent="0.25">
      <c r="A4" s="930" t="s">
        <v>6</v>
      </c>
      <c r="B4" s="931"/>
      <c r="C4" s="932"/>
      <c r="D4" s="69"/>
      <c r="E4" s="252"/>
      <c r="F4" s="252"/>
      <c r="G4" s="252"/>
      <c r="H4" s="252"/>
      <c r="I4" s="252"/>
      <c r="J4" s="252"/>
      <c r="K4" s="252"/>
      <c r="L4" s="252"/>
      <c r="M4" s="252"/>
      <c r="N4" s="252"/>
      <c r="O4" s="252"/>
      <c r="P4" s="252"/>
      <c r="Q4" s="252"/>
      <c r="R4" s="1169"/>
      <c r="S4" s="939"/>
      <c r="T4" s="941"/>
      <c r="U4" s="252"/>
      <c r="V4" s="1191" t="s">
        <v>241</v>
      </c>
      <c r="W4" s="1172"/>
      <c r="X4" s="1173"/>
      <c r="Y4" s="664" t="s">
        <v>36</v>
      </c>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row>
    <row r="5" spans="1:59" ht="15" customHeight="1" x14ac:dyDescent="0.25">
      <c r="A5" s="933"/>
      <c r="B5" s="934"/>
      <c r="C5" s="935"/>
      <c r="D5" s="69"/>
      <c r="E5" s="1059" t="s">
        <v>30</v>
      </c>
      <c r="F5" s="1060"/>
      <c r="G5" s="1060"/>
      <c r="H5" s="1060"/>
      <c r="I5" s="1060" t="s">
        <v>31</v>
      </c>
      <c r="J5" s="1060"/>
      <c r="K5" s="1060"/>
      <c r="L5" s="1060"/>
      <c r="M5" s="1060"/>
      <c r="N5" s="1060"/>
      <c r="O5" s="1060"/>
      <c r="P5" s="1060"/>
      <c r="Q5" s="699" t="s">
        <v>32</v>
      </c>
      <c r="R5" s="1170"/>
      <c r="S5" s="1167"/>
      <c r="T5" s="1165"/>
      <c r="U5" s="699" t="s">
        <v>36</v>
      </c>
      <c r="V5" s="701" t="s">
        <v>33</v>
      </c>
      <c r="W5" s="701" t="s">
        <v>34</v>
      </c>
      <c r="X5" s="729" t="s">
        <v>35</v>
      </c>
      <c r="Y5" s="160"/>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row>
    <row r="6" spans="1:59" ht="15" customHeight="1" x14ac:dyDescent="0.25">
      <c r="A6" s="852" t="s">
        <v>8</v>
      </c>
      <c r="B6" s="853"/>
      <c r="C6" s="854"/>
      <c r="D6" s="69"/>
      <c r="E6" s="1201" t="s">
        <v>649</v>
      </c>
      <c r="F6" s="1202"/>
      <c r="G6" s="1202"/>
      <c r="H6" s="1202"/>
      <c r="I6" s="1210"/>
      <c r="J6" s="1210"/>
      <c r="K6" s="1210"/>
      <c r="L6" s="1210"/>
      <c r="M6" s="1210"/>
      <c r="N6" s="1210"/>
      <c r="O6" s="1210"/>
      <c r="P6" s="743"/>
      <c r="Q6" s="749">
        <f>IF(SUM(Q7:Q15)&gt;0,9999,0)</f>
        <v>0</v>
      </c>
      <c r="R6" s="742"/>
      <c r="S6" s="742"/>
      <c r="T6" s="742"/>
      <c r="U6" s="742"/>
      <c r="V6" s="742"/>
      <c r="W6" s="742"/>
      <c r="X6" s="750"/>
      <c r="Y6" s="372">
        <f t="shared" ref="Y6:Y14" si="0">$Q7*U7</f>
        <v>0</v>
      </c>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row>
    <row r="7" spans="1:59" ht="15" customHeight="1" x14ac:dyDescent="0.25">
      <c r="A7" s="855"/>
      <c r="B7" s="856"/>
      <c r="C7" s="857"/>
      <c r="D7" s="69"/>
      <c r="E7" s="1211" t="s">
        <v>652</v>
      </c>
      <c r="F7" s="988"/>
      <c r="G7" s="988"/>
      <c r="H7" s="988"/>
      <c r="I7" s="989" t="s">
        <v>654</v>
      </c>
      <c r="J7" s="1018"/>
      <c r="K7" s="1018"/>
      <c r="L7" s="1018"/>
      <c r="M7" s="1018"/>
      <c r="N7" s="1018"/>
      <c r="O7" s="1018"/>
      <c r="P7" s="1018"/>
      <c r="Q7" s="383"/>
      <c r="R7" s="302">
        <v>654.29999999999995</v>
      </c>
      <c r="S7" s="139">
        <f>R7*1.07</f>
        <v>700.101</v>
      </c>
      <c r="T7" s="139">
        <f>S7*1.2</f>
        <v>840.12119999999993</v>
      </c>
      <c r="U7" s="140"/>
      <c r="V7" s="138">
        <f>$Q7*R7</f>
        <v>0</v>
      </c>
      <c r="W7" s="139">
        <f t="shared" ref="W7:X10" si="1">$Q7*S7</f>
        <v>0</v>
      </c>
      <c r="X7" s="173">
        <f t="shared" si="1"/>
        <v>0</v>
      </c>
      <c r="Y7" s="373">
        <f t="shared" si="0"/>
        <v>0</v>
      </c>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row>
    <row r="8" spans="1:59" ht="15" customHeight="1" x14ac:dyDescent="0.25">
      <c r="A8" s="852" t="s">
        <v>840</v>
      </c>
      <c r="B8" s="853"/>
      <c r="C8" s="854"/>
      <c r="D8" s="69"/>
      <c r="E8" s="1186" t="s">
        <v>652</v>
      </c>
      <c r="F8" s="1005"/>
      <c r="G8" s="1005"/>
      <c r="H8" s="1187"/>
      <c r="I8" s="985" t="s">
        <v>653</v>
      </c>
      <c r="J8" s="1005"/>
      <c r="K8" s="1005"/>
      <c r="L8" s="1005"/>
      <c r="M8" s="1005"/>
      <c r="N8" s="1005"/>
      <c r="O8" s="1005"/>
      <c r="P8" s="1005"/>
      <c r="Q8" s="383"/>
      <c r="R8" s="293">
        <v>1103.2</v>
      </c>
      <c r="S8" s="142">
        <f t="shared" ref="S8:S15" si="2">R8*1.07</f>
        <v>1180.4240000000002</v>
      </c>
      <c r="T8" s="142">
        <f>S8*1.2</f>
        <v>1416.5088000000003</v>
      </c>
      <c r="U8" s="143"/>
      <c r="V8" s="141">
        <f t="shared" ref="V8:X15" si="3">$Q8*R8</f>
        <v>0</v>
      </c>
      <c r="W8" s="142">
        <f t="shared" si="1"/>
        <v>0</v>
      </c>
      <c r="X8" s="170">
        <f t="shared" si="1"/>
        <v>0</v>
      </c>
      <c r="Y8" s="373">
        <f t="shared" si="0"/>
        <v>0</v>
      </c>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row>
    <row r="9" spans="1:59" ht="15" customHeight="1" x14ac:dyDescent="0.25">
      <c r="A9" s="855"/>
      <c r="B9" s="856"/>
      <c r="C9" s="857"/>
      <c r="D9" s="69"/>
      <c r="E9" s="1186" t="s">
        <v>652</v>
      </c>
      <c r="F9" s="1005"/>
      <c r="G9" s="1005"/>
      <c r="H9" s="1187"/>
      <c r="I9" s="985" t="s">
        <v>655</v>
      </c>
      <c r="J9" s="1005"/>
      <c r="K9" s="1005"/>
      <c r="L9" s="1005"/>
      <c r="M9" s="1005"/>
      <c r="N9" s="1005"/>
      <c r="O9" s="1005"/>
      <c r="P9" s="1005"/>
      <c r="Q9" s="383"/>
      <c r="R9" s="293">
        <v>2153.7600000000002</v>
      </c>
      <c r="S9" s="142">
        <f t="shared" si="2"/>
        <v>2304.5232000000005</v>
      </c>
      <c r="T9" s="142">
        <f t="shared" ref="T9:T15" si="4">S9*1.2</f>
        <v>2765.4278400000007</v>
      </c>
      <c r="U9" s="143"/>
      <c r="V9" s="141">
        <f t="shared" si="3"/>
        <v>0</v>
      </c>
      <c r="W9" s="142">
        <f t="shared" si="1"/>
        <v>0</v>
      </c>
      <c r="X9" s="170">
        <f t="shared" si="1"/>
        <v>0</v>
      </c>
      <c r="Y9" s="373">
        <f t="shared" si="0"/>
        <v>0</v>
      </c>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row>
    <row r="10" spans="1:59" ht="15" customHeight="1" x14ac:dyDescent="0.25">
      <c r="A10" s="877" t="s">
        <v>863</v>
      </c>
      <c r="B10" s="878"/>
      <c r="C10" s="879"/>
      <c r="D10" s="69"/>
      <c r="E10" s="1209" t="s">
        <v>657</v>
      </c>
      <c r="F10" s="984"/>
      <c r="G10" s="984"/>
      <c r="H10" s="984"/>
      <c r="I10" s="985" t="s">
        <v>656</v>
      </c>
      <c r="J10" s="1005"/>
      <c r="K10" s="1005"/>
      <c r="L10" s="1005"/>
      <c r="M10" s="1005"/>
      <c r="N10" s="1005"/>
      <c r="O10" s="1005"/>
      <c r="P10" s="1005"/>
      <c r="Q10" s="383"/>
      <c r="R10" s="293">
        <v>1715.1568</v>
      </c>
      <c r="S10" s="142">
        <f t="shared" si="2"/>
        <v>1835.2177760000002</v>
      </c>
      <c r="T10" s="142">
        <f t="shared" si="4"/>
        <v>2202.2613312000003</v>
      </c>
      <c r="U10" s="143"/>
      <c r="V10" s="141">
        <f t="shared" si="3"/>
        <v>0</v>
      </c>
      <c r="W10" s="142">
        <f t="shared" si="1"/>
        <v>0</v>
      </c>
      <c r="X10" s="170">
        <f t="shared" si="1"/>
        <v>0</v>
      </c>
      <c r="Y10" s="373">
        <f t="shared" si="0"/>
        <v>0</v>
      </c>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row>
    <row r="11" spans="1:59" ht="15" customHeight="1" x14ac:dyDescent="0.25">
      <c r="A11" s="880"/>
      <c r="B11" s="881"/>
      <c r="C11" s="882"/>
      <c r="D11" s="69"/>
      <c r="E11" s="1209" t="s">
        <v>658</v>
      </c>
      <c r="F11" s="984"/>
      <c r="G11" s="984"/>
      <c r="H11" s="984"/>
      <c r="I11" s="985" t="s">
        <v>659</v>
      </c>
      <c r="J11" s="1005"/>
      <c r="K11" s="1005"/>
      <c r="L11" s="1005"/>
      <c r="M11" s="1005"/>
      <c r="N11" s="1005"/>
      <c r="O11" s="1005"/>
      <c r="P11" s="1005"/>
      <c r="Q11" s="383"/>
      <c r="R11" s="293">
        <v>2166.5167999999999</v>
      </c>
      <c r="S11" s="142">
        <f t="shared" si="2"/>
        <v>2318.1729759999998</v>
      </c>
      <c r="T11" s="142">
        <f t="shared" si="4"/>
        <v>2781.8075711999995</v>
      </c>
      <c r="U11" s="143"/>
      <c r="V11" s="141">
        <f t="shared" si="3"/>
        <v>0</v>
      </c>
      <c r="W11" s="142">
        <f t="shared" si="3"/>
        <v>0</v>
      </c>
      <c r="X11" s="170">
        <f t="shared" si="3"/>
        <v>0</v>
      </c>
      <c r="Y11" s="373">
        <f t="shared" si="0"/>
        <v>0</v>
      </c>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row>
    <row r="12" spans="1:59" ht="15" customHeight="1" x14ac:dyDescent="0.25">
      <c r="A12" s="852" t="s">
        <v>828</v>
      </c>
      <c r="B12" s="853"/>
      <c r="C12" s="854"/>
      <c r="D12" s="69"/>
      <c r="E12" s="1209" t="s">
        <v>658</v>
      </c>
      <c r="F12" s="984"/>
      <c r="G12" s="984"/>
      <c r="H12" s="984"/>
      <c r="I12" s="985" t="s">
        <v>660</v>
      </c>
      <c r="J12" s="1005"/>
      <c r="K12" s="1005"/>
      <c r="L12" s="1005"/>
      <c r="M12" s="1005"/>
      <c r="N12" s="1005"/>
      <c r="O12" s="1005"/>
      <c r="P12" s="1005"/>
      <c r="Q12" s="383"/>
      <c r="R12" s="293">
        <v>3141.8912000000005</v>
      </c>
      <c r="S12" s="142">
        <f t="shared" si="2"/>
        <v>3361.8235840000007</v>
      </c>
      <c r="T12" s="142">
        <f t="shared" si="4"/>
        <v>4034.1883008000004</v>
      </c>
      <c r="U12" s="143"/>
      <c r="V12" s="141">
        <f t="shared" si="3"/>
        <v>0</v>
      </c>
      <c r="W12" s="142">
        <f t="shared" si="3"/>
        <v>0</v>
      </c>
      <c r="X12" s="170">
        <f t="shared" si="3"/>
        <v>0</v>
      </c>
      <c r="Y12" s="373">
        <f t="shared" si="0"/>
        <v>0</v>
      </c>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row>
    <row r="13" spans="1:59" ht="15" customHeight="1" x14ac:dyDescent="0.25">
      <c r="A13" s="855"/>
      <c r="B13" s="856"/>
      <c r="C13" s="857"/>
      <c r="D13" s="69"/>
      <c r="E13" s="1209" t="s">
        <v>661</v>
      </c>
      <c r="F13" s="984"/>
      <c r="G13" s="984"/>
      <c r="H13" s="984"/>
      <c r="I13" s="985" t="s">
        <v>656</v>
      </c>
      <c r="J13" s="1005"/>
      <c r="K13" s="1005"/>
      <c r="L13" s="1005"/>
      <c r="M13" s="1005"/>
      <c r="N13" s="1005"/>
      <c r="O13" s="1005"/>
      <c r="P13" s="1005"/>
      <c r="Q13" s="383"/>
      <c r="R13" s="293">
        <v>3356.9312000000004</v>
      </c>
      <c r="S13" s="142">
        <f t="shared" si="2"/>
        <v>3591.9163840000006</v>
      </c>
      <c r="T13" s="142">
        <f t="shared" si="4"/>
        <v>4310.2996608000003</v>
      </c>
      <c r="U13" s="143"/>
      <c r="V13" s="141">
        <f t="shared" si="3"/>
        <v>0</v>
      </c>
      <c r="W13" s="142">
        <f t="shared" si="3"/>
        <v>0</v>
      </c>
      <c r="X13" s="170">
        <f t="shared" si="3"/>
        <v>0</v>
      </c>
      <c r="Y13" s="373">
        <f t="shared" si="0"/>
        <v>0</v>
      </c>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row>
    <row r="14" spans="1:59" ht="15" customHeight="1" x14ac:dyDescent="0.25">
      <c r="A14" s="866" t="s">
        <v>855</v>
      </c>
      <c r="B14" s="867"/>
      <c r="C14" s="868"/>
      <c r="D14" s="69"/>
      <c r="E14" s="1209" t="s">
        <v>662</v>
      </c>
      <c r="F14" s="984"/>
      <c r="G14" s="984"/>
      <c r="H14" s="984"/>
      <c r="I14" s="985" t="s">
        <v>659</v>
      </c>
      <c r="J14" s="1005"/>
      <c r="K14" s="1005"/>
      <c r="L14" s="1005"/>
      <c r="M14" s="1005"/>
      <c r="N14" s="1005"/>
      <c r="O14" s="1005"/>
      <c r="P14" s="1005"/>
      <c r="Q14" s="383"/>
      <c r="R14" s="293">
        <v>3797.0912000000008</v>
      </c>
      <c r="S14" s="142">
        <f t="shared" si="2"/>
        <v>4062.887584000001</v>
      </c>
      <c r="T14" s="142">
        <f t="shared" si="4"/>
        <v>4875.465100800001</v>
      </c>
      <c r="U14" s="143"/>
      <c r="V14" s="141">
        <f t="shared" si="3"/>
        <v>0</v>
      </c>
      <c r="W14" s="142">
        <f t="shared" si="3"/>
        <v>0</v>
      </c>
      <c r="X14" s="170">
        <f t="shared" si="3"/>
        <v>0</v>
      </c>
      <c r="Y14" s="373">
        <f t="shared" si="0"/>
        <v>0</v>
      </c>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row>
    <row r="15" spans="1:59" ht="15" customHeight="1" x14ac:dyDescent="0.25">
      <c r="A15" s="869"/>
      <c r="B15" s="870"/>
      <c r="C15" s="871"/>
      <c r="D15" s="69"/>
      <c r="E15" s="1209" t="s">
        <v>663</v>
      </c>
      <c r="F15" s="984"/>
      <c r="G15" s="984"/>
      <c r="H15" s="984"/>
      <c r="I15" s="985" t="s">
        <v>664</v>
      </c>
      <c r="J15" s="1005"/>
      <c r="K15" s="1005"/>
      <c r="L15" s="1005"/>
      <c r="M15" s="1005"/>
      <c r="N15" s="1005"/>
      <c r="O15" s="1005"/>
      <c r="P15" s="1005"/>
      <c r="Q15" s="383"/>
      <c r="R15" s="293">
        <v>6942.2975999999999</v>
      </c>
      <c r="S15" s="142">
        <f t="shared" si="2"/>
        <v>7428.2584320000005</v>
      </c>
      <c r="T15" s="142">
        <f t="shared" si="4"/>
        <v>8913.910118400001</v>
      </c>
      <c r="U15" s="143"/>
      <c r="V15" s="141">
        <f t="shared" si="3"/>
        <v>0</v>
      </c>
      <c r="W15" s="142">
        <f t="shared" si="3"/>
        <v>0</v>
      </c>
      <c r="X15" s="170">
        <f t="shared" si="3"/>
        <v>0</v>
      </c>
      <c r="Y15" s="160"/>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row>
    <row r="16" spans="1:59" ht="15" customHeight="1" x14ac:dyDescent="0.25">
      <c r="A16" s="852" t="s">
        <v>665</v>
      </c>
      <c r="B16" s="853"/>
      <c r="C16" s="854"/>
      <c r="D16" s="69"/>
      <c r="E16" s="1197" t="s">
        <v>638</v>
      </c>
      <c r="F16" s="1198"/>
      <c r="G16" s="1198"/>
      <c r="H16" s="1198"/>
      <c r="I16" s="1213"/>
      <c r="J16" s="1213"/>
      <c r="K16" s="1213"/>
      <c r="L16" s="1213"/>
      <c r="M16" s="1213"/>
      <c r="N16" s="1213"/>
      <c r="O16" s="1213"/>
      <c r="P16" s="253"/>
      <c r="Q16" s="287">
        <f>IF(SUM(Q17:Q18)&gt;0,9999,0)</f>
        <v>0</v>
      </c>
      <c r="R16" s="159"/>
      <c r="S16" s="159"/>
      <c r="T16" s="159"/>
      <c r="U16" s="159"/>
      <c r="V16" s="159"/>
      <c r="W16" s="159"/>
      <c r="X16" s="189"/>
      <c r="Y16" s="373" t="e">
        <f>#REF!*#REF!</f>
        <v>#REF!</v>
      </c>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row>
    <row r="17" spans="1:59" ht="15" customHeight="1" x14ac:dyDescent="0.25">
      <c r="A17" s="855"/>
      <c r="B17" s="856"/>
      <c r="C17" s="857"/>
      <c r="D17" s="69"/>
      <c r="E17" s="1211" t="s">
        <v>650</v>
      </c>
      <c r="F17" s="988"/>
      <c r="G17" s="988"/>
      <c r="H17" s="988"/>
      <c r="I17" s="989"/>
      <c r="J17" s="1018"/>
      <c r="K17" s="1018"/>
      <c r="L17" s="1018"/>
      <c r="M17" s="1018"/>
      <c r="N17" s="1018"/>
      <c r="O17" s="1018"/>
      <c r="P17" s="1018"/>
      <c r="Q17" s="383"/>
      <c r="R17" s="309" t="s">
        <v>639</v>
      </c>
      <c r="S17" s="191" t="str">
        <f>IFERROR(R17*1.12, R17)</f>
        <v>POA</v>
      </c>
      <c r="T17" s="191" t="str">
        <f t="shared" ref="T17:U18" si="5">IFERROR(S17*1.12, S17)</f>
        <v>POA</v>
      </c>
      <c r="U17" s="191" t="str">
        <f t="shared" si="5"/>
        <v>POA</v>
      </c>
      <c r="V17" s="190" t="str">
        <f>IFERROR($Q17*R17,R17)</f>
        <v>POA</v>
      </c>
      <c r="W17" s="191" t="str">
        <f t="shared" ref="W17:X18" si="6">IFERROR($Q17*S17,S17)</f>
        <v>POA</v>
      </c>
      <c r="X17" s="192" t="str">
        <f t="shared" si="6"/>
        <v>POA</v>
      </c>
      <c r="Y17" s="373" t="e">
        <f>#REF!*#REF!</f>
        <v>#REF!</v>
      </c>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row>
    <row r="18" spans="1:59" ht="15" customHeight="1" x14ac:dyDescent="0.25">
      <c r="A18" s="852" t="s">
        <v>865</v>
      </c>
      <c r="B18" s="853"/>
      <c r="C18" s="854"/>
      <c r="D18" s="69"/>
      <c r="E18" s="1212" t="s">
        <v>651</v>
      </c>
      <c r="F18" s="1025"/>
      <c r="G18" s="1025"/>
      <c r="H18" s="1025"/>
      <c r="I18" s="1031"/>
      <c r="J18" s="1032"/>
      <c r="K18" s="1032"/>
      <c r="L18" s="1032"/>
      <c r="M18" s="1032"/>
      <c r="N18" s="1032"/>
      <c r="O18" s="1032"/>
      <c r="P18" s="1032"/>
      <c r="Q18" s="384"/>
      <c r="R18" s="310" t="s">
        <v>639</v>
      </c>
      <c r="S18" s="194" t="str">
        <f>IFERROR(R18*1.12, R18)</f>
        <v>POA</v>
      </c>
      <c r="T18" s="194" t="str">
        <f t="shared" si="5"/>
        <v>POA</v>
      </c>
      <c r="U18" s="194" t="str">
        <f t="shared" si="5"/>
        <v>POA</v>
      </c>
      <c r="V18" s="193" t="str">
        <f>IFERROR($Q18*R18,R18)</f>
        <v>POA</v>
      </c>
      <c r="W18" s="194" t="str">
        <f t="shared" si="6"/>
        <v>POA</v>
      </c>
      <c r="X18" s="195" t="str">
        <f t="shared" si="6"/>
        <v>POA</v>
      </c>
      <c r="Y18" s="373" t="e">
        <f>#REF!*#REF!</f>
        <v>#REF!</v>
      </c>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row>
    <row r="19" spans="1:59" ht="15" customHeight="1" x14ac:dyDescent="0.25">
      <c r="A19" s="855"/>
      <c r="B19" s="856"/>
      <c r="C19" s="857"/>
      <c r="D19" s="69"/>
      <c r="E19" s="69"/>
      <c r="F19" s="69"/>
      <c r="G19" s="69"/>
      <c r="H19" s="69"/>
      <c r="I19" s="69"/>
      <c r="J19" s="69"/>
      <c r="K19" s="69"/>
      <c r="L19" s="69"/>
      <c r="M19" s="69"/>
      <c r="N19" s="69"/>
      <c r="O19" s="69"/>
      <c r="P19" s="69"/>
      <c r="Q19" s="69"/>
      <c r="R19" s="69"/>
      <c r="S19" s="69"/>
      <c r="T19" s="69"/>
      <c r="U19" s="69"/>
      <c r="V19" s="69"/>
      <c r="W19" s="69"/>
      <c r="X19" s="69"/>
      <c r="Y19" s="373" t="e">
        <f>#REF!*#REF!</f>
        <v>#REF!</v>
      </c>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row>
    <row r="20" spans="1:59" ht="15" customHeight="1" x14ac:dyDescent="0.25">
      <c r="A20" s="852" t="s">
        <v>633</v>
      </c>
      <c r="B20" s="853"/>
      <c r="C20" s="854"/>
      <c r="D20" s="69"/>
      <c r="E20" s="129" t="s">
        <v>640</v>
      </c>
      <c r="F20" s="117"/>
      <c r="G20" s="117"/>
      <c r="H20" s="117"/>
      <c r="I20" s="117"/>
      <c r="J20" s="117"/>
      <c r="K20" s="117"/>
      <c r="L20" s="117"/>
      <c r="M20" s="117"/>
      <c r="N20" s="117"/>
      <c r="O20" s="117"/>
      <c r="P20" s="117"/>
      <c r="Q20" s="117"/>
      <c r="R20" s="117"/>
      <c r="S20" s="117"/>
      <c r="T20" s="117"/>
      <c r="U20" s="117"/>
      <c r="V20" s="117"/>
      <c r="W20" s="117"/>
      <c r="X20" s="117"/>
      <c r="Y20" s="373" t="e">
        <f>#REF!*#REF!</f>
        <v>#REF!</v>
      </c>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row>
    <row r="21" spans="1:59" ht="15" customHeight="1" x14ac:dyDescent="0.25">
      <c r="A21" s="855"/>
      <c r="B21" s="856"/>
      <c r="C21" s="857"/>
      <c r="D21" s="69"/>
      <c r="E21" s="117" t="s">
        <v>641</v>
      </c>
      <c r="F21" s="117"/>
      <c r="G21" s="117"/>
      <c r="H21" s="117"/>
      <c r="I21" s="117"/>
      <c r="J21" s="117"/>
      <c r="K21" s="117"/>
      <c r="L21" s="117"/>
      <c r="M21" s="117"/>
      <c r="N21" s="121"/>
      <c r="O21" s="121"/>
      <c r="P21" s="117"/>
      <c r="Q21" s="117"/>
      <c r="R21" s="117"/>
      <c r="S21" s="117"/>
      <c r="T21" s="117"/>
      <c r="U21" s="117"/>
      <c r="V21" s="117"/>
      <c r="W21" s="117"/>
      <c r="X21" s="117"/>
      <c r="Y21" s="373" t="e">
        <f>#REF!*#REF!</f>
        <v>#REF!</v>
      </c>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row>
    <row r="22" spans="1:59" ht="15" customHeight="1" x14ac:dyDescent="0.25">
      <c r="A22" s="877" t="s">
        <v>901</v>
      </c>
      <c r="B22" s="878"/>
      <c r="C22" s="879"/>
      <c r="D22" s="69"/>
      <c r="E22" s="117"/>
      <c r="F22" s="117"/>
      <c r="G22" s="117"/>
      <c r="H22" s="117"/>
      <c r="I22" s="117"/>
      <c r="J22" s="117"/>
      <c r="K22" s="117"/>
      <c r="L22" s="117"/>
      <c r="M22" s="117"/>
      <c r="N22" s="117"/>
      <c r="O22" s="117"/>
      <c r="P22" s="117"/>
      <c r="Q22" s="117"/>
      <c r="R22" s="117"/>
      <c r="S22" s="117"/>
      <c r="T22" s="117"/>
      <c r="U22" s="117"/>
      <c r="V22" s="117"/>
      <c r="W22" s="117"/>
      <c r="X22" s="117"/>
      <c r="Y22" s="373" t="e">
        <f>#REF!*#REF!</f>
        <v>#REF!</v>
      </c>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row>
    <row r="23" spans="1:59" ht="15" customHeight="1" x14ac:dyDescent="0.25">
      <c r="A23" s="880"/>
      <c r="B23" s="881"/>
      <c r="C23" s="882"/>
      <c r="D23" s="69"/>
      <c r="E23" s="130" t="s">
        <v>642</v>
      </c>
      <c r="F23" s="130"/>
      <c r="G23" s="130"/>
      <c r="H23" s="130"/>
      <c r="I23" s="131"/>
      <c r="J23" s="131"/>
      <c r="K23" s="131"/>
      <c r="L23" s="131"/>
      <c r="M23" s="131"/>
      <c r="N23" s="131"/>
      <c r="O23" s="131"/>
      <c r="P23" s="131"/>
      <c r="Q23" s="131"/>
      <c r="R23" s="131"/>
      <c r="S23" s="131"/>
      <c r="T23" s="131"/>
      <c r="U23" s="131"/>
      <c r="V23" s="131"/>
      <c r="W23" s="131"/>
      <c r="X23" s="131"/>
      <c r="Y23" s="373" t="e">
        <f>#REF!*#REF!</f>
        <v>#REF!</v>
      </c>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row>
    <row r="24" spans="1:59" ht="15" customHeight="1" x14ac:dyDescent="0.25">
      <c r="A24" s="852" t="s">
        <v>666</v>
      </c>
      <c r="B24" s="853"/>
      <c r="C24" s="854"/>
      <c r="D24" s="69"/>
      <c r="E24" s="131"/>
      <c r="F24" s="131"/>
      <c r="G24" s="131"/>
      <c r="H24" s="131"/>
      <c r="I24" s="131"/>
      <c r="J24" s="131"/>
      <c r="K24" s="131"/>
      <c r="L24" s="131"/>
      <c r="M24" s="131"/>
      <c r="N24" s="131"/>
      <c r="O24" s="131"/>
      <c r="P24" s="131"/>
      <c r="Q24" s="131"/>
      <c r="R24" s="131"/>
      <c r="S24" s="131"/>
      <c r="T24" s="131"/>
      <c r="U24" s="131"/>
      <c r="V24" s="131"/>
      <c r="W24" s="131"/>
      <c r="X24" s="131"/>
      <c r="Y24" s="373" t="e">
        <f>#REF!*#REF!</f>
        <v>#REF!</v>
      </c>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row>
    <row r="25" spans="1:59" ht="15" customHeight="1" x14ac:dyDescent="0.25">
      <c r="A25" s="855"/>
      <c r="B25" s="856"/>
      <c r="C25" s="857"/>
      <c r="D25" s="69"/>
      <c r="E25" s="132" t="s">
        <v>643</v>
      </c>
      <c r="F25" s="131"/>
      <c r="G25" s="131"/>
      <c r="H25" s="131"/>
      <c r="I25" s="131"/>
      <c r="J25" s="131"/>
      <c r="K25" s="131"/>
      <c r="L25" s="131"/>
      <c r="M25" s="131"/>
      <c r="N25" s="131"/>
      <c r="O25" s="131"/>
      <c r="P25" s="131"/>
      <c r="Q25" s="131"/>
      <c r="R25" s="131"/>
      <c r="S25" s="131"/>
      <c r="T25" s="131"/>
      <c r="U25" s="131"/>
      <c r="V25" s="131"/>
      <c r="W25" s="131"/>
      <c r="X25" s="131"/>
      <c r="Y25" s="373" t="e">
        <f>#REF!*#REF!</f>
        <v>#REF!</v>
      </c>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row>
    <row r="26" spans="1:59" ht="15" customHeight="1" x14ac:dyDescent="0.25">
      <c r="A26" s="852" t="s">
        <v>667</v>
      </c>
      <c r="B26" s="853"/>
      <c r="C26" s="854"/>
      <c r="D26" s="69"/>
      <c r="E26" s="130" t="s">
        <v>644</v>
      </c>
      <c r="F26" s="131"/>
      <c r="G26" s="131"/>
      <c r="H26" s="131"/>
      <c r="I26" s="131"/>
      <c r="J26" s="131"/>
      <c r="K26" s="131"/>
      <c r="L26" s="131"/>
      <c r="M26" s="131"/>
      <c r="N26" s="131"/>
      <c r="O26" s="131"/>
      <c r="P26" s="131"/>
      <c r="Q26" s="131"/>
      <c r="R26" s="131"/>
      <c r="S26" s="131"/>
      <c r="T26" s="131"/>
      <c r="U26" s="131"/>
      <c r="V26" s="131"/>
      <c r="W26" s="131"/>
      <c r="X26" s="131"/>
      <c r="Y26" s="373" t="e">
        <f>#REF!*#REF!</f>
        <v>#REF!</v>
      </c>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row>
    <row r="27" spans="1:59" ht="15" customHeight="1" x14ac:dyDescent="0.25">
      <c r="A27" s="855"/>
      <c r="B27" s="856"/>
      <c r="C27" s="857"/>
      <c r="D27" s="69"/>
      <c r="E27" s="117"/>
      <c r="F27" s="117"/>
      <c r="G27" s="117"/>
      <c r="H27" s="117"/>
      <c r="I27" s="117"/>
      <c r="J27" s="117"/>
      <c r="K27" s="117"/>
      <c r="L27" s="117"/>
      <c r="M27" s="117"/>
      <c r="N27" s="117"/>
      <c r="O27" s="117"/>
      <c r="P27" s="117"/>
      <c r="Q27" s="117"/>
      <c r="R27" s="117"/>
      <c r="S27" s="117"/>
      <c r="T27" s="117"/>
      <c r="U27" s="117"/>
      <c r="V27" s="117"/>
      <c r="W27" s="117"/>
      <c r="X27" s="117"/>
      <c r="Y27" s="373" t="e">
        <f>#REF!*#REF!</f>
        <v>#REF!</v>
      </c>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row>
    <row r="28" spans="1:59" ht="15" customHeight="1" x14ac:dyDescent="0.25">
      <c r="A28" s="852" t="s">
        <v>668</v>
      </c>
      <c r="B28" s="853"/>
      <c r="C28" s="854"/>
      <c r="D28" s="69"/>
      <c r="E28" s="473" t="s">
        <v>852</v>
      </c>
      <c r="F28" s="117"/>
      <c r="G28" s="117"/>
      <c r="H28" s="117"/>
      <c r="I28" s="117"/>
      <c r="J28" s="117"/>
      <c r="K28" s="117"/>
      <c r="L28" s="117"/>
      <c r="M28" s="117"/>
      <c r="N28" s="117"/>
      <c r="O28" s="117"/>
      <c r="P28" s="117"/>
      <c r="Q28" s="117"/>
      <c r="R28" s="117"/>
      <c r="S28" s="117"/>
      <c r="T28" s="117"/>
      <c r="U28" s="117"/>
      <c r="V28" s="117"/>
      <c r="W28" s="117"/>
      <c r="X28" s="117"/>
      <c r="Y28" s="160"/>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row>
    <row r="29" spans="1:59" ht="15" customHeight="1" x14ac:dyDescent="0.25">
      <c r="A29" s="855"/>
      <c r="B29" s="856"/>
      <c r="C29" s="857"/>
      <c r="D29" s="69"/>
      <c r="E29" s="69"/>
      <c r="F29" s="69"/>
      <c r="G29" s="69"/>
      <c r="H29" s="69"/>
      <c r="I29" s="69"/>
      <c r="J29" s="69"/>
      <c r="K29" s="69"/>
      <c r="L29" s="69"/>
      <c r="M29" s="69"/>
      <c r="N29" s="69"/>
      <c r="O29" s="69"/>
      <c r="P29" s="69"/>
      <c r="Q29" s="69"/>
      <c r="R29" s="69"/>
      <c r="S29" s="69"/>
      <c r="T29" s="69"/>
      <c r="U29" s="69"/>
      <c r="V29" s="69"/>
      <c r="W29" s="69"/>
      <c r="X29" s="69"/>
      <c r="Y29" s="374" t="str">
        <f>IFERROR($Q17*U17,U17)</f>
        <v>POA</v>
      </c>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row>
    <row r="30" spans="1:59" ht="15" customHeight="1" x14ac:dyDescent="0.25">
      <c r="A30" s="852" t="s">
        <v>669</v>
      </c>
      <c r="B30" s="853"/>
      <c r="C30" s="854"/>
      <c r="D30" s="69"/>
      <c r="E30" s="69"/>
      <c r="F30" s="69"/>
      <c r="G30" s="69"/>
      <c r="H30" s="69"/>
      <c r="I30" s="69"/>
      <c r="J30" s="69"/>
      <c r="K30" s="69"/>
      <c r="L30" s="69"/>
      <c r="M30" s="69"/>
      <c r="N30" s="69"/>
      <c r="O30" s="69"/>
      <c r="P30" s="69"/>
      <c r="Q30" s="69"/>
      <c r="R30" s="69"/>
      <c r="S30" s="69"/>
      <c r="T30" s="69"/>
      <c r="U30" s="69"/>
      <c r="V30" s="69"/>
      <c r="W30" s="69"/>
      <c r="X30" s="69"/>
      <c r="Y30" s="375" t="str">
        <f>IFERROR($Q18*U18,U18)</f>
        <v>POA</v>
      </c>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row>
    <row r="31" spans="1:59" ht="15" customHeight="1" x14ac:dyDescent="0.25">
      <c r="A31" s="855"/>
      <c r="B31" s="856"/>
      <c r="C31" s="857"/>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row>
    <row r="32" spans="1:59" ht="15" customHeight="1" x14ac:dyDescent="0.25">
      <c r="A32" s="1099" t="s">
        <v>862</v>
      </c>
      <c r="B32" s="1100"/>
      <c r="C32" s="1101"/>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row>
    <row r="33" spans="1:59" ht="15" customHeight="1" x14ac:dyDescent="0.25">
      <c r="A33" s="1102"/>
      <c r="B33" s="1103"/>
      <c r="C33" s="1104"/>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row>
    <row r="34" spans="1:59" ht="15" customHeight="1" x14ac:dyDescent="0.25">
      <c r="A34" s="930" t="s">
        <v>12</v>
      </c>
      <c r="B34" s="931"/>
      <c r="C34" s="932"/>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row>
    <row r="35" spans="1:59" ht="15" customHeight="1" x14ac:dyDescent="0.25">
      <c r="A35" s="933"/>
      <c r="B35" s="934"/>
      <c r="C35" s="935"/>
      <c r="D35" s="69"/>
      <c r="E35" s="69"/>
      <c r="F35" s="69"/>
      <c r="G35" s="69"/>
      <c r="H35" s="69"/>
      <c r="I35" s="69"/>
      <c r="J35" s="69"/>
      <c r="K35" s="69"/>
      <c r="L35" s="69"/>
      <c r="M35" s="69"/>
      <c r="N35" s="69"/>
      <c r="O35" s="69"/>
      <c r="P35" s="69"/>
      <c r="Q35" s="69"/>
      <c r="R35" s="69"/>
      <c r="S35" s="69"/>
      <c r="T35" s="69"/>
      <c r="U35" s="69"/>
      <c r="V35" s="69"/>
      <c r="W35" s="69"/>
      <c r="X35" s="69"/>
      <c r="Y35" s="96"/>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row>
    <row r="36" spans="1:59" ht="15" customHeight="1" x14ac:dyDescent="0.25">
      <c r="A36" s="930" t="s">
        <v>15</v>
      </c>
      <c r="B36" s="931"/>
      <c r="C36" s="932"/>
      <c r="D36" s="69"/>
      <c r="E36" s="69"/>
      <c r="F36" s="69"/>
      <c r="G36" s="69"/>
      <c r="H36" s="69"/>
      <c r="I36" s="69"/>
      <c r="J36" s="69"/>
      <c r="K36" s="69"/>
      <c r="L36" s="69"/>
      <c r="M36" s="69"/>
      <c r="N36" s="69"/>
      <c r="O36" s="69"/>
      <c r="P36" s="69"/>
      <c r="Q36" s="69"/>
      <c r="R36" s="69"/>
      <c r="S36" s="69"/>
      <c r="T36" s="69"/>
      <c r="U36" s="69"/>
      <c r="V36" s="69"/>
      <c r="W36" s="69"/>
      <c r="X36" s="69"/>
      <c r="Y36" s="96"/>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row>
    <row r="37" spans="1:59" ht="15" customHeight="1" x14ac:dyDescent="0.25">
      <c r="A37" s="933"/>
      <c r="B37" s="934"/>
      <c r="C37" s="935"/>
      <c r="D37" s="69"/>
      <c r="E37" s="69"/>
      <c r="F37" s="69"/>
      <c r="G37" s="69"/>
      <c r="H37" s="69"/>
      <c r="I37" s="69"/>
      <c r="J37" s="69"/>
      <c r="K37" s="69"/>
      <c r="L37" s="69"/>
      <c r="M37" s="69"/>
      <c r="N37" s="69"/>
      <c r="O37" s="69"/>
      <c r="P37" s="69"/>
      <c r="Q37" s="69"/>
      <c r="R37" s="69"/>
      <c r="S37" s="69"/>
      <c r="T37" s="69"/>
      <c r="U37" s="69"/>
      <c r="V37" s="69"/>
      <c r="W37" s="69"/>
      <c r="X37" s="69"/>
      <c r="Y37" s="96"/>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row>
    <row r="38" spans="1:59" ht="15" customHeight="1" x14ac:dyDescent="0.25">
      <c r="A38" s="930" t="s">
        <v>17</v>
      </c>
      <c r="B38" s="931"/>
      <c r="C38" s="932"/>
      <c r="D38" s="69"/>
      <c r="E38" s="69"/>
      <c r="F38" s="69"/>
      <c r="G38" s="69"/>
      <c r="H38" s="69"/>
      <c r="I38" s="69"/>
      <c r="J38" s="69"/>
      <c r="K38" s="69"/>
      <c r="L38" s="69"/>
      <c r="M38" s="69"/>
      <c r="N38" s="69"/>
      <c r="O38" s="69"/>
      <c r="P38" s="69"/>
      <c r="Q38" s="69"/>
      <c r="R38" s="69"/>
      <c r="S38" s="69"/>
      <c r="T38" s="69"/>
      <c r="U38" s="69"/>
      <c r="V38" s="69"/>
      <c r="W38" s="69"/>
      <c r="X38" s="69"/>
      <c r="Y38" s="96"/>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row>
    <row r="39" spans="1:59" ht="15" customHeight="1" x14ac:dyDescent="0.25">
      <c r="A39" s="933"/>
      <c r="B39" s="934"/>
      <c r="C39" s="935"/>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row>
    <row r="40" spans="1:59" ht="15" customHeight="1" x14ac:dyDescent="0.25">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row>
    <row r="41" spans="1:59" ht="15" customHeight="1" x14ac:dyDescent="0.2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row>
    <row r="42" spans="1:59"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row>
    <row r="43" spans="1:59" ht="15" customHeight="1" x14ac:dyDescent="0.25">
      <c r="A43" s="73" t="s">
        <v>80</v>
      </c>
      <c r="B43" s="667"/>
      <c r="C43" s="66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row>
    <row r="44" spans="1:59" ht="15" customHeight="1" x14ac:dyDescent="0.25">
      <c r="A44" s="73" t="s">
        <v>24</v>
      </c>
      <c r="B44" s="667"/>
      <c r="C44" s="66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row>
    <row r="45" spans="1:59" ht="15" customHeight="1" x14ac:dyDescent="0.25">
      <c r="A45" s="73" t="s">
        <v>25</v>
      </c>
      <c r="B45" s="667"/>
      <c r="C45" s="66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row>
    <row r="46" spans="1:59" ht="15" customHeight="1" x14ac:dyDescent="0.25">
      <c r="A46" s="73" t="s">
        <v>26</v>
      </c>
      <c r="B46" s="667"/>
      <c r="C46" s="66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row>
    <row r="47" spans="1:59" ht="15" customHeight="1" x14ac:dyDescent="0.25">
      <c r="A47" s="73" t="s">
        <v>27</v>
      </c>
      <c r="B47" s="667"/>
      <c r="C47" s="66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row>
    <row r="48" spans="1:59" ht="15" customHeight="1" x14ac:dyDescent="0.25">
      <c r="A48" s="73" t="s">
        <v>28</v>
      </c>
      <c r="B48" s="667"/>
      <c r="C48" s="66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row>
    <row r="49" spans="1:59" ht="15" customHeight="1" x14ac:dyDescent="0.25">
      <c r="A49" s="79"/>
      <c r="B49" s="667"/>
      <c r="C49" s="66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row>
    <row r="50" spans="1:59"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row>
    <row r="51" spans="1:59"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row>
    <row r="52" spans="1:59"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row>
    <row r="53" spans="1:59"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row>
    <row r="54" spans="1:59" ht="15" customHeight="1" x14ac:dyDescent="0.25">
      <c r="A54" s="666"/>
      <c r="C54" s="66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row>
    <row r="55" spans="1:59" ht="15" customHeight="1" x14ac:dyDescent="0.2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row>
    <row r="56" spans="1:59" ht="15" customHeight="1" x14ac:dyDescent="0.2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row>
    <row r="57" spans="1:59" ht="15" customHeight="1" x14ac:dyDescent="0.2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row>
    <row r="58" spans="1:59"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row>
    <row r="59" spans="1:59"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row>
    <row r="60" spans="1:59"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row>
    <row r="61" spans="1:59"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row>
    <row r="62" spans="1:59"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row>
    <row r="63" spans="1:59"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row>
    <row r="64" spans="1:59"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row>
    <row r="65" spans="4:59"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row>
    <row r="66" spans="4:59"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row>
    <row r="67" spans="4:59" ht="15" customHeight="1" x14ac:dyDescent="0.2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row>
    <row r="68" spans="4:59" ht="15" customHeight="1" x14ac:dyDescent="0.2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row>
    <row r="69" spans="4:59" ht="15" customHeight="1" x14ac:dyDescent="0.2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row>
    <row r="70" spans="4:59" ht="15" customHeight="1" x14ac:dyDescent="0.2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row>
    <row r="71" spans="4:59" ht="15" customHeight="1" x14ac:dyDescent="0.2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row>
    <row r="72" spans="4:59" ht="15" customHeight="1" x14ac:dyDescent="0.2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row>
    <row r="73" spans="4:59" ht="15" customHeight="1" x14ac:dyDescent="0.2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row>
    <row r="74" spans="4:59" ht="15" customHeight="1" x14ac:dyDescent="0.25">
      <c r="D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row>
    <row r="75" spans="4:59" ht="15" customHeight="1" x14ac:dyDescent="0.25">
      <c r="D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row>
    <row r="76" spans="4:59" ht="15" customHeight="1" x14ac:dyDescent="0.25">
      <c r="D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row>
    <row r="77" spans="4:59" ht="15" customHeight="1" x14ac:dyDescent="0.25">
      <c r="D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row>
    <row r="78" spans="4:59" ht="15" customHeight="1" x14ac:dyDescent="0.25">
      <c r="D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row>
    <row r="79" spans="4:59" ht="15" customHeight="1" x14ac:dyDescent="0.25">
      <c r="D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row>
    <row r="80" spans="4:59" ht="15" customHeight="1" x14ac:dyDescent="0.25">
      <c r="D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row>
    <row r="81" spans="4:59" ht="15" customHeight="1" x14ac:dyDescent="0.25">
      <c r="D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row>
    <row r="82" spans="4:59" ht="15" customHeight="1" x14ac:dyDescent="0.25">
      <c r="D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row>
    <row r="83" spans="4:59" ht="15" customHeight="1" x14ac:dyDescent="0.25">
      <c r="D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row>
    <row r="84" spans="4:59" ht="15" customHeight="1" x14ac:dyDescent="0.25">
      <c r="D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row>
    <row r="85" spans="4:59" x14ac:dyDescent="0.25">
      <c r="D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row>
  </sheetData>
  <sheetProtection algorithmName="SHA-512" hashValue="ZNMTvjM//0Dlw/G2DJ2i5pgnUMYh8rFAPhrJzAp9OzfIq8ymMaJyXO9cs6lkBdrkhp6tho9PXEwqe6/6qDgM2A==" saltValue="Qf/KFkhhDjOBWWZa5tN1rg==" spinCount="100000" sheet="1" objects="1" scenarios="1"/>
  <mergeCells count="56">
    <mergeCell ref="A20:C21"/>
    <mergeCell ref="A22:C23"/>
    <mergeCell ref="V4:X4"/>
    <mergeCell ref="R3:R5"/>
    <mergeCell ref="S3:S5"/>
    <mergeCell ref="T3:T5"/>
    <mergeCell ref="E18:H18"/>
    <mergeCell ref="I18:P18"/>
    <mergeCell ref="E16:H16"/>
    <mergeCell ref="I16:O16"/>
    <mergeCell ref="A8:C9"/>
    <mergeCell ref="E15:H15"/>
    <mergeCell ref="I15:P15"/>
    <mergeCell ref="A16:C17"/>
    <mergeCell ref="E13:H13"/>
    <mergeCell ref="I13:P13"/>
    <mergeCell ref="E14:H14"/>
    <mergeCell ref="A38:C39"/>
    <mergeCell ref="A26:C27"/>
    <mergeCell ref="A24:C25"/>
    <mergeCell ref="A42:C42"/>
    <mergeCell ref="A52:C53"/>
    <mergeCell ref="A50:C51"/>
    <mergeCell ref="A30:C31"/>
    <mergeCell ref="A28:C29"/>
    <mergeCell ref="A32:C33"/>
    <mergeCell ref="A34:C35"/>
    <mergeCell ref="A36:C37"/>
    <mergeCell ref="I14:P14"/>
    <mergeCell ref="A14:C15"/>
    <mergeCell ref="A12:C13"/>
    <mergeCell ref="E17:H17"/>
    <mergeCell ref="I17:P17"/>
    <mergeCell ref="I11:P11"/>
    <mergeCell ref="E12:H12"/>
    <mergeCell ref="I12:P12"/>
    <mergeCell ref="E9:H9"/>
    <mergeCell ref="I9:P9"/>
    <mergeCell ref="E10:H10"/>
    <mergeCell ref="I10:P10"/>
    <mergeCell ref="E6:H6"/>
    <mergeCell ref="I6:O6"/>
    <mergeCell ref="N1:Y1"/>
    <mergeCell ref="A18:C19"/>
    <mergeCell ref="A1:C1"/>
    <mergeCell ref="A2:C3"/>
    <mergeCell ref="A4:C5"/>
    <mergeCell ref="E5:H5"/>
    <mergeCell ref="I5:P5"/>
    <mergeCell ref="A10:C11"/>
    <mergeCell ref="A6:C7"/>
    <mergeCell ref="E7:H7"/>
    <mergeCell ref="I7:P7"/>
    <mergeCell ref="E8:H8"/>
    <mergeCell ref="I8:P8"/>
    <mergeCell ref="E11:H11"/>
  </mergeCells>
  <hyperlinks>
    <hyperlink ref="A4:C5" location="Landing!A1" display="Home" xr:uid="{D7C552E4-81C9-4BBF-A4F5-1683BF3DC289}"/>
    <hyperlink ref="A12:C13" location="ShellEI!A1" display=" - Event IT" xr:uid="{D5F1F06F-63E5-4012-94B7-06D974240E1C}"/>
    <hyperlink ref="A34:C35" location="ShellCD!A1" display="Your contact details" xr:uid="{912AF7A2-F384-4E30-A133-9C783E675260}"/>
    <hyperlink ref="A36:C37" location="ShellOS!A1" display="Order summary" xr:uid="{3D52358F-10D1-4B02-8978-E5EF1A67CEF2}"/>
    <hyperlink ref="A16:C17" location="ShellSA!A1" display="- Safety" xr:uid="{9328BB08-4E44-41E8-974B-81ECB35D8BD1}"/>
    <hyperlink ref="A32:C33" location="ShellGR!A1" display="- Graphics &amp; Rigging" xr:uid="{92725AA0-2903-46AE-84E2-D4FAEEA27F8D}"/>
    <hyperlink ref="A26:C27" location="'ShellCA (2)'!A1" display="- Catering - Lunch/Dinner" xr:uid="{67098168-0E35-4311-A27D-9AC8A0B5F364}"/>
    <hyperlink ref="A28:C29" location="'ShellCA (3)'!A1" display="- Catering - Alcohol" xr:uid="{8DE95A18-94CE-494D-B316-A8B76018BC67}"/>
    <hyperlink ref="A30:C31" location="'ShellCA (4)'!A1" display="- Catering - Hygiene" xr:uid="{7E17B502-C881-4FAB-8333-6786AC8CC528}"/>
    <hyperlink ref="A24:C25" location="ShellCA!A1" display="- Catering - Breakfast" xr:uid="{448D7543-A10D-45DB-86A7-D95AF6191FFB}"/>
    <hyperlink ref="A38:C39" location="ShellTC!A1" display="Terms and Conditions" xr:uid="{157AD651-3BAD-4531-9D3D-1BE3B0D94DD5}"/>
    <hyperlink ref="A8:C9" location="ShellFS!A1" display="Full Service" xr:uid="{21DF5451-6ECC-42ED-B275-2FB052C13F93}"/>
    <hyperlink ref="A6:C7" location="ShellIO!A1" display="Important information" xr:uid="{3485E29D-D858-4667-90CC-3F30577A09D1}"/>
    <hyperlink ref="A50" r:id="rId1" display="eventorders.nec@necgroup.co.uk" xr:uid="{8E9984A4-C453-4A65-AF63-8C2F1FFD4E44}"/>
    <hyperlink ref="A50:C51" r:id="rId2" display="Click here to speak to our team!" xr:uid="{847E0903-C33C-4EFB-AB5B-53705A60B685}"/>
    <hyperlink ref="A14:C15" location="ShellUT!A1" display="Utilities - plumbing &amp; compressed air" xr:uid="{0556B31A-5A99-4D02-B1EE-4DF23B220220}"/>
    <hyperlink ref="A10:C11" location="'ShellFS (2)'!A1" display="Stand Fitting" xr:uid="{1E7C6683-6EC3-4734-8A91-7ABDFB29613B}"/>
    <hyperlink ref="A18:C19" location="ShellFC!A1" display="Floor Covering" xr:uid="{348365DB-4D6D-468A-BC78-7BC526BF0FBA}"/>
    <hyperlink ref="A22:C23" location="ShellPP!A1" display="FIT Suggested Party Packages" xr:uid="{7FDB81E8-1DDD-415E-9BB5-B5B4C13B9AF6}"/>
    <hyperlink ref="A20:C21" location="ShellCL!A1" display="Cleaning" xr:uid="{57E89D5F-3F05-4519-97F9-C3EACBBBB105}"/>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7DC6-722B-4E9F-9143-CFFB3A036287}">
  <sheetPr codeName="Sheet26">
    <tabColor rgb="FF162A3A"/>
    <pageSetUpPr autoPageBreaks="0" fitToPage="1"/>
  </sheetPr>
  <dimension ref="A1:AW119"/>
  <sheetViews>
    <sheetView showGridLines="0" showRowColHeaders="0" workbookViewId="0">
      <selection activeCell="A36" sqref="A36:C37"/>
    </sheetView>
  </sheetViews>
  <sheetFormatPr defaultColWidth="8.85546875" defaultRowHeight="15" x14ac:dyDescent="0.25"/>
  <cols>
    <col min="1" max="3" width="10.5703125" style="74" customWidth="1"/>
    <col min="4" max="4" width="4.5703125" style="1" customWidth="1"/>
    <col min="5" max="14" width="8.85546875" style="1" customWidth="1"/>
    <col min="15" max="25" width="9.5703125" style="1" customWidth="1"/>
    <col min="26" max="16384" width="8.85546875" style="1"/>
  </cols>
  <sheetData>
    <row r="1" spans="1:49" s="74" customFormat="1" ht="36" customHeight="1" x14ac:dyDescent="0.2">
      <c r="A1" s="860" t="s">
        <v>4</v>
      </c>
      <c r="B1" s="860"/>
      <c r="C1" s="860"/>
      <c r="E1" s="75" t="str">
        <f>Landing!A2</f>
        <v>NEC Fully Connected Order Form - FIT Show 2025</v>
      </c>
      <c r="K1" s="76"/>
      <c r="L1" s="68"/>
      <c r="M1" s="68"/>
      <c r="N1" s="913" t="s">
        <v>670</v>
      </c>
      <c r="O1" s="913"/>
      <c r="P1" s="913"/>
      <c r="Q1" s="913"/>
      <c r="R1" s="913"/>
      <c r="S1" s="913"/>
      <c r="T1" s="913"/>
      <c r="U1" s="913"/>
      <c r="V1" s="250"/>
      <c r="W1" s="250"/>
      <c r="X1" s="76"/>
    </row>
    <row r="2" spans="1:49" ht="15" customHeight="1" x14ac:dyDescent="0.25">
      <c r="A2" s="1146"/>
      <c r="B2" s="1146"/>
      <c r="C2" s="1146"/>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49" ht="15" customHeight="1" x14ac:dyDescent="0.25">
      <c r="A3" s="1147"/>
      <c r="B3" s="1147"/>
      <c r="C3" s="1147"/>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row>
    <row r="4" spans="1:49" ht="15" customHeight="1" x14ac:dyDescent="0.25">
      <c r="A4" s="930" t="s">
        <v>6</v>
      </c>
      <c r="B4" s="931"/>
      <c r="C4" s="932"/>
      <c r="D4" s="69"/>
      <c r="E4" s="1108" t="s">
        <v>54</v>
      </c>
      <c r="F4" s="1109"/>
      <c r="G4" s="1109"/>
      <c r="H4" s="1109"/>
      <c r="I4" s="1124"/>
      <c r="J4" s="1125"/>
      <c r="K4" s="1125"/>
      <c r="L4" s="1125"/>
      <c r="M4" s="1125"/>
      <c r="N4" s="1125"/>
      <c r="O4" s="1125"/>
      <c r="P4" s="1125"/>
      <c r="Q4" s="1125"/>
      <c r="R4" s="1125"/>
      <c r="S4" s="1126"/>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row>
    <row r="5" spans="1:49" ht="15" customHeight="1" x14ac:dyDescent="0.25">
      <c r="A5" s="933"/>
      <c r="B5" s="934"/>
      <c r="C5" s="935"/>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row>
    <row r="6" spans="1:49" ht="15" customHeight="1" x14ac:dyDescent="0.25">
      <c r="A6" s="852" t="s">
        <v>8</v>
      </c>
      <c r="B6" s="853"/>
      <c r="C6" s="854"/>
      <c r="D6" s="69"/>
      <c r="E6" s="1113" t="s">
        <v>55</v>
      </c>
      <c r="F6" s="1114"/>
      <c r="G6" s="1114"/>
      <c r="H6" s="1115"/>
      <c r="I6" s="1116" t="s">
        <v>56</v>
      </c>
      <c r="J6" s="1117"/>
      <c r="K6" s="1117"/>
      <c r="L6" s="1117"/>
      <c r="M6" s="1117"/>
      <c r="N6" s="1117"/>
      <c r="O6" s="1117"/>
      <c r="P6" s="1117"/>
      <c r="Q6" s="1117"/>
      <c r="R6" s="1117"/>
      <c r="S6" s="1118"/>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row>
    <row r="7" spans="1:49" ht="15" customHeight="1" x14ac:dyDescent="0.25">
      <c r="A7" s="855"/>
      <c r="B7" s="856"/>
      <c r="C7" s="857"/>
      <c r="D7" s="69"/>
      <c r="E7" s="1108" t="s">
        <v>821</v>
      </c>
      <c r="F7" s="1109"/>
      <c r="G7" s="1109"/>
      <c r="H7" s="1110"/>
      <c r="I7" s="1111"/>
      <c r="J7" s="1111"/>
      <c r="K7" s="1111"/>
      <c r="L7" s="1111"/>
      <c r="M7" s="1111"/>
      <c r="N7" s="1111"/>
      <c r="O7" s="1111"/>
      <c r="P7" s="1111"/>
      <c r="Q7" s="1111"/>
      <c r="R7" s="1111"/>
      <c r="S7" s="1112"/>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row>
    <row r="8" spans="1:49" ht="15" customHeight="1" x14ac:dyDescent="0.25">
      <c r="A8" s="852" t="s">
        <v>840</v>
      </c>
      <c r="B8" s="853"/>
      <c r="C8" s="854"/>
      <c r="D8" s="69"/>
      <c r="E8" s="1108" t="s">
        <v>57</v>
      </c>
      <c r="F8" s="1109"/>
      <c r="G8" s="1109"/>
      <c r="H8" s="1110"/>
      <c r="I8" s="1111"/>
      <c r="J8" s="1111"/>
      <c r="K8" s="1111"/>
      <c r="L8" s="1111"/>
      <c r="M8" s="1111"/>
      <c r="N8" s="1111"/>
      <c r="O8" s="1111"/>
      <c r="P8" s="1111"/>
      <c r="Q8" s="1111"/>
      <c r="R8" s="1111"/>
      <c r="S8" s="1112"/>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row>
    <row r="9" spans="1:49" ht="15" customHeight="1" x14ac:dyDescent="0.25">
      <c r="A9" s="855"/>
      <c r="B9" s="856"/>
      <c r="C9" s="857"/>
      <c r="D9" s="69"/>
      <c r="E9" s="1108" t="s">
        <v>58</v>
      </c>
      <c r="F9" s="1109"/>
      <c r="G9" s="1109"/>
      <c r="H9" s="1110"/>
      <c r="I9" s="1111"/>
      <c r="J9" s="1111"/>
      <c r="K9" s="1111"/>
      <c r="L9" s="1111"/>
      <c r="M9" s="1111"/>
      <c r="N9" s="1111"/>
      <c r="O9" s="1111"/>
      <c r="P9" s="1111"/>
      <c r="Q9" s="1111"/>
      <c r="R9" s="1111"/>
      <c r="S9" s="1112"/>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row>
    <row r="10" spans="1:49" ht="15" customHeight="1" x14ac:dyDescent="0.25">
      <c r="A10" s="877" t="s">
        <v>863</v>
      </c>
      <c r="B10" s="878"/>
      <c r="C10" s="879"/>
      <c r="D10" s="69"/>
      <c r="E10" s="1108" t="s">
        <v>59</v>
      </c>
      <c r="F10" s="1109"/>
      <c r="G10" s="1109"/>
      <c r="H10" s="1110"/>
      <c r="I10" s="1111"/>
      <c r="J10" s="1111"/>
      <c r="K10" s="1111"/>
      <c r="L10" s="1111"/>
      <c r="M10" s="1111"/>
      <c r="N10" s="1111"/>
      <c r="O10" s="1111"/>
      <c r="P10" s="1111"/>
      <c r="Q10" s="1111"/>
      <c r="R10" s="1111"/>
      <c r="S10" s="1112"/>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row>
    <row r="11" spans="1:49" ht="15" customHeight="1" x14ac:dyDescent="0.25">
      <c r="A11" s="880"/>
      <c r="B11" s="881"/>
      <c r="C11" s="882"/>
      <c r="D11" s="69"/>
      <c r="E11" s="1108" t="s">
        <v>60</v>
      </c>
      <c r="F11" s="1109"/>
      <c r="G11" s="1109"/>
      <c r="H11" s="1110"/>
      <c r="I11" s="1111"/>
      <c r="J11" s="1111"/>
      <c r="K11" s="1111"/>
      <c r="L11" s="1111"/>
      <c r="M11" s="1111"/>
      <c r="N11" s="1111"/>
      <c r="O11" s="1111"/>
      <c r="P11" s="1111"/>
      <c r="Q11" s="1111"/>
      <c r="R11" s="1111"/>
      <c r="S11" s="1112"/>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row>
    <row r="12" spans="1:49" ht="15" customHeight="1" x14ac:dyDescent="0.25">
      <c r="A12" s="852" t="s">
        <v>828</v>
      </c>
      <c r="B12" s="853"/>
      <c r="C12" s="854"/>
      <c r="D12" s="69"/>
      <c r="E12" s="1108" t="s">
        <v>61</v>
      </c>
      <c r="F12" s="1109"/>
      <c r="G12" s="1109"/>
      <c r="H12" s="1110"/>
      <c r="I12" s="1111"/>
      <c r="J12" s="1111"/>
      <c r="K12" s="1111"/>
      <c r="L12" s="1111"/>
      <c r="M12" s="1111"/>
      <c r="N12" s="1111"/>
      <c r="O12" s="1111"/>
      <c r="P12" s="1111"/>
      <c r="Q12" s="1111"/>
      <c r="R12" s="1111"/>
      <c r="S12" s="1112"/>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49" ht="15" customHeight="1" x14ac:dyDescent="0.25">
      <c r="A13" s="855"/>
      <c r="B13" s="856"/>
      <c r="C13" s="857"/>
      <c r="D13" s="69"/>
      <c r="E13" s="1108" t="s">
        <v>62</v>
      </c>
      <c r="F13" s="1109"/>
      <c r="G13" s="1109"/>
      <c r="H13" s="1110"/>
      <c r="I13" s="1111"/>
      <c r="J13" s="1111"/>
      <c r="K13" s="1111"/>
      <c r="L13" s="1111"/>
      <c r="M13" s="1111"/>
      <c r="N13" s="1111"/>
      <c r="O13" s="1111"/>
      <c r="P13" s="1111"/>
      <c r="Q13" s="1111"/>
      <c r="R13" s="1111"/>
      <c r="S13" s="1112"/>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row>
    <row r="14" spans="1:49" ht="15" customHeight="1" x14ac:dyDescent="0.25">
      <c r="A14" s="866" t="s">
        <v>855</v>
      </c>
      <c r="B14" s="867"/>
      <c r="C14" s="868"/>
      <c r="D14" s="69"/>
      <c r="E14" s="1108" t="s">
        <v>63</v>
      </c>
      <c r="F14" s="1109"/>
      <c r="G14" s="1109"/>
      <c r="H14" s="1110"/>
      <c r="I14" s="1111"/>
      <c r="J14" s="1111"/>
      <c r="K14" s="1111"/>
      <c r="L14" s="1111"/>
      <c r="M14" s="1111"/>
      <c r="N14" s="1111"/>
      <c r="O14" s="1111"/>
      <c r="P14" s="1111"/>
      <c r="Q14" s="1111"/>
      <c r="R14" s="1111"/>
      <c r="S14" s="1112"/>
      <c r="T14" s="96"/>
      <c r="U14" s="96"/>
      <c r="V14" s="96"/>
      <c r="W14" s="96"/>
      <c r="X14" s="96"/>
      <c r="Y14" s="96"/>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row>
    <row r="15" spans="1:49" ht="15" customHeight="1" x14ac:dyDescent="0.25">
      <c r="A15" s="869"/>
      <c r="B15" s="870"/>
      <c r="C15" s="871"/>
      <c r="D15" s="69"/>
      <c r="E15" s="1108" t="s">
        <v>64</v>
      </c>
      <c r="F15" s="1109"/>
      <c r="G15" s="1109"/>
      <c r="H15" s="1110"/>
      <c r="I15" s="1111"/>
      <c r="J15" s="1111"/>
      <c r="K15" s="1111"/>
      <c r="L15" s="1111"/>
      <c r="M15" s="1111"/>
      <c r="N15" s="1111"/>
      <c r="O15" s="1111"/>
      <c r="P15" s="1111"/>
      <c r="Q15" s="1111"/>
      <c r="R15" s="1111"/>
      <c r="S15" s="1112"/>
      <c r="T15" s="96"/>
      <c r="U15" s="96"/>
      <c r="V15" s="96"/>
      <c r="W15" s="96"/>
      <c r="X15" s="96"/>
      <c r="Y15" s="96"/>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row>
    <row r="16" spans="1:49" ht="15" customHeight="1" x14ac:dyDescent="0.25">
      <c r="A16" s="852" t="s">
        <v>665</v>
      </c>
      <c r="B16" s="853"/>
      <c r="C16" s="854"/>
      <c r="D16" s="69"/>
      <c r="E16" s="1108" t="s">
        <v>65</v>
      </c>
      <c r="F16" s="1109"/>
      <c r="G16" s="1109"/>
      <c r="H16" s="1110"/>
      <c r="I16" s="1111"/>
      <c r="J16" s="1111"/>
      <c r="K16" s="1111"/>
      <c r="L16" s="1111"/>
      <c r="M16" s="1111"/>
      <c r="N16" s="1111"/>
      <c r="O16" s="1111"/>
      <c r="P16" s="1111"/>
      <c r="Q16" s="1111"/>
      <c r="R16" s="1111"/>
      <c r="S16" s="1112"/>
      <c r="T16" s="96"/>
      <c r="U16" s="96"/>
      <c r="V16" s="96"/>
      <c r="W16" s="96"/>
      <c r="X16" s="96"/>
      <c r="Y16" s="96"/>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row>
    <row r="17" spans="1:49" ht="15" customHeight="1" x14ac:dyDescent="0.25">
      <c r="A17" s="855"/>
      <c r="B17" s="856"/>
      <c r="C17" s="857"/>
      <c r="D17" s="69"/>
      <c r="E17" s="1108" t="s">
        <v>66</v>
      </c>
      <c r="F17" s="1109"/>
      <c r="G17" s="1109"/>
      <c r="H17" s="1110"/>
      <c r="I17" s="1111"/>
      <c r="J17" s="1111"/>
      <c r="K17" s="1111"/>
      <c r="L17" s="1111"/>
      <c r="M17" s="1111"/>
      <c r="N17" s="1111"/>
      <c r="O17" s="1111"/>
      <c r="P17" s="1111"/>
      <c r="Q17" s="1111"/>
      <c r="R17" s="1111"/>
      <c r="S17" s="1112"/>
      <c r="T17" s="96"/>
      <c r="U17" s="96"/>
      <c r="V17" s="96"/>
      <c r="W17" s="96"/>
      <c r="X17" s="96"/>
      <c r="Y17" s="96"/>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row>
    <row r="18" spans="1:49" ht="15" customHeight="1" x14ac:dyDescent="0.25">
      <c r="A18" s="852" t="s">
        <v>865</v>
      </c>
      <c r="B18" s="853"/>
      <c r="C18" s="854"/>
      <c r="D18" s="69"/>
      <c r="E18" s="1108" t="s">
        <v>67</v>
      </c>
      <c r="F18" s="1109"/>
      <c r="G18" s="1109"/>
      <c r="H18" s="1110"/>
      <c r="I18" s="1111"/>
      <c r="J18" s="1111"/>
      <c r="K18" s="1111"/>
      <c r="L18" s="1111"/>
      <c r="M18" s="1111"/>
      <c r="N18" s="1111"/>
      <c r="O18" s="1111"/>
      <c r="P18" s="1111"/>
      <c r="Q18" s="1111"/>
      <c r="R18" s="1111"/>
      <c r="S18" s="1112"/>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row>
    <row r="19" spans="1:49" ht="15" customHeight="1" x14ac:dyDescent="0.25">
      <c r="A19" s="855"/>
      <c r="B19" s="856"/>
      <c r="C19" s="857"/>
      <c r="D19" s="69"/>
      <c r="E19" s="1108" t="s">
        <v>806</v>
      </c>
      <c r="F19" s="1109"/>
      <c r="G19" s="1109"/>
      <c r="H19" s="1110"/>
      <c r="I19" s="1111"/>
      <c r="J19" s="1111"/>
      <c r="K19" s="1111"/>
      <c r="L19" s="1111"/>
      <c r="M19" s="1111"/>
      <c r="N19" s="1111"/>
      <c r="O19" s="1111"/>
      <c r="P19" s="1111"/>
      <c r="Q19" s="1111"/>
      <c r="R19" s="1111"/>
      <c r="S19" s="1112"/>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row>
    <row r="20" spans="1:49" ht="15" customHeight="1" x14ac:dyDescent="0.25">
      <c r="A20" s="852" t="s">
        <v>633</v>
      </c>
      <c r="B20" s="853"/>
      <c r="C20" s="854"/>
      <c r="D20" s="69"/>
      <c r="E20" s="1113" t="s">
        <v>68</v>
      </c>
      <c r="F20" s="1114"/>
      <c r="G20" s="1114"/>
      <c r="H20" s="1115"/>
      <c r="I20" s="1116" t="s">
        <v>69</v>
      </c>
      <c r="J20" s="1117"/>
      <c r="K20" s="1117"/>
      <c r="L20" s="1117"/>
      <c r="M20" s="1117"/>
      <c r="N20" s="1117"/>
      <c r="O20" s="1117"/>
      <c r="P20" s="1117"/>
      <c r="Q20" s="1117"/>
      <c r="R20" s="1117"/>
      <c r="S20" s="1118"/>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row>
    <row r="21" spans="1:49" ht="15" customHeight="1" x14ac:dyDescent="0.25">
      <c r="A21" s="855"/>
      <c r="B21" s="856"/>
      <c r="C21" s="857"/>
      <c r="D21" s="69"/>
      <c r="E21" s="1108" t="s">
        <v>70</v>
      </c>
      <c r="F21" s="1109"/>
      <c r="G21" s="1109"/>
      <c r="H21" s="1110"/>
      <c r="I21" s="1111"/>
      <c r="J21" s="1111"/>
      <c r="K21" s="1111"/>
      <c r="L21" s="1111"/>
      <c r="M21" s="1111"/>
      <c r="N21" s="1111"/>
      <c r="O21" s="1111"/>
      <c r="P21" s="1111"/>
      <c r="Q21" s="1111"/>
      <c r="R21" s="1111"/>
      <c r="S21" s="1112"/>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row>
    <row r="22" spans="1:49" ht="15" customHeight="1" x14ac:dyDescent="0.25">
      <c r="A22" s="877" t="s">
        <v>901</v>
      </c>
      <c r="B22" s="878"/>
      <c r="C22" s="879"/>
      <c r="D22" s="69"/>
      <c r="E22" s="1108" t="s">
        <v>71</v>
      </c>
      <c r="F22" s="1109"/>
      <c r="G22" s="1109"/>
      <c r="H22" s="1110"/>
      <c r="I22" s="1111"/>
      <c r="J22" s="1111"/>
      <c r="K22" s="1111"/>
      <c r="L22" s="1111"/>
      <c r="M22" s="1111"/>
      <c r="N22" s="1111"/>
      <c r="O22" s="1111"/>
      <c r="P22" s="1111"/>
      <c r="Q22" s="1111"/>
      <c r="R22" s="1111"/>
      <c r="S22" s="1112"/>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row>
    <row r="23" spans="1:49" ht="15" customHeight="1" x14ac:dyDescent="0.25">
      <c r="A23" s="880"/>
      <c r="B23" s="881"/>
      <c r="C23" s="882"/>
      <c r="D23" s="69"/>
      <c r="E23" s="1108" t="s">
        <v>72</v>
      </c>
      <c r="F23" s="1109"/>
      <c r="G23" s="1109"/>
      <c r="H23" s="1110"/>
      <c r="I23" s="1214"/>
      <c r="J23" s="1111"/>
      <c r="K23" s="1111"/>
      <c r="L23" s="1111"/>
      <c r="M23" s="1111"/>
      <c r="N23" s="1111"/>
      <c r="O23" s="1111"/>
      <c r="P23" s="1111"/>
      <c r="Q23" s="1111"/>
      <c r="R23" s="1111"/>
      <c r="S23" s="1112"/>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row>
    <row r="24" spans="1:49" ht="15" customHeight="1" x14ac:dyDescent="0.25">
      <c r="A24" s="852" t="s">
        <v>666</v>
      </c>
      <c r="B24" s="853"/>
      <c r="C24" s="854"/>
      <c r="D24" s="69"/>
      <c r="E24" s="1108" t="s">
        <v>73</v>
      </c>
      <c r="F24" s="1109"/>
      <c r="G24" s="1109"/>
      <c r="H24" s="1110"/>
      <c r="I24" s="1111"/>
      <c r="J24" s="1111"/>
      <c r="K24" s="1111"/>
      <c r="L24" s="1111"/>
      <c r="M24" s="1111"/>
      <c r="N24" s="1111"/>
      <c r="O24" s="1111"/>
      <c r="P24" s="1111"/>
      <c r="Q24" s="1111"/>
      <c r="R24" s="1111"/>
      <c r="S24" s="1112"/>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row>
    <row r="25" spans="1:49" ht="15" customHeight="1" x14ac:dyDescent="0.25">
      <c r="A25" s="855"/>
      <c r="B25" s="856"/>
      <c r="C25" s="857"/>
      <c r="D25" s="69"/>
      <c r="E25" s="1108" t="s">
        <v>74</v>
      </c>
      <c r="F25" s="1109"/>
      <c r="G25" s="1109"/>
      <c r="H25" s="1110"/>
      <c r="I25" s="1111"/>
      <c r="J25" s="1111"/>
      <c r="K25" s="1111"/>
      <c r="L25" s="1111"/>
      <c r="M25" s="1111"/>
      <c r="N25" s="1111"/>
      <c r="O25" s="1111"/>
      <c r="P25" s="1111"/>
      <c r="Q25" s="1111"/>
      <c r="R25" s="1111"/>
      <c r="S25" s="1112"/>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row>
    <row r="26" spans="1:49" ht="15" customHeight="1" x14ac:dyDescent="0.25">
      <c r="A26" s="852" t="s">
        <v>667</v>
      </c>
      <c r="B26" s="853"/>
      <c r="C26" s="854"/>
      <c r="D26" s="69"/>
      <c r="E26" s="1113" t="s">
        <v>75</v>
      </c>
      <c r="F26" s="1114"/>
      <c r="G26" s="1114"/>
      <c r="H26" s="1115"/>
      <c r="I26" s="1116" t="s">
        <v>76</v>
      </c>
      <c r="J26" s="1117"/>
      <c r="K26" s="1117"/>
      <c r="L26" s="1117"/>
      <c r="M26" s="1117"/>
      <c r="N26" s="1117"/>
      <c r="O26" s="1117"/>
      <c r="P26" s="1117"/>
      <c r="Q26" s="1117"/>
      <c r="R26" s="1117"/>
      <c r="S26" s="1118"/>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row>
    <row r="27" spans="1:49" ht="15" customHeight="1" x14ac:dyDescent="0.25">
      <c r="A27" s="855"/>
      <c r="B27" s="856"/>
      <c r="C27" s="857"/>
      <c r="D27" s="69"/>
      <c r="E27" s="1108" t="s">
        <v>77</v>
      </c>
      <c r="F27" s="1109"/>
      <c r="G27" s="1109"/>
      <c r="H27" s="1110"/>
      <c r="I27" s="1111"/>
      <c r="J27" s="1111"/>
      <c r="K27" s="1111"/>
      <c r="L27" s="1111"/>
      <c r="M27" s="1111"/>
      <c r="N27" s="1111"/>
      <c r="O27" s="1111"/>
      <c r="P27" s="1111"/>
      <c r="Q27" s="1111"/>
      <c r="R27" s="1111"/>
      <c r="S27" s="1112"/>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row>
    <row r="28" spans="1:49" ht="15" customHeight="1" x14ac:dyDescent="0.25">
      <c r="A28" s="852" t="s">
        <v>668</v>
      </c>
      <c r="B28" s="853"/>
      <c r="C28" s="854"/>
      <c r="D28" s="69"/>
      <c r="E28" s="1108" t="s">
        <v>78</v>
      </c>
      <c r="F28" s="1109"/>
      <c r="G28" s="1109"/>
      <c r="H28" s="1110"/>
      <c r="I28" s="1111"/>
      <c r="J28" s="1111"/>
      <c r="K28" s="1111"/>
      <c r="L28" s="1111"/>
      <c r="M28" s="1111"/>
      <c r="N28" s="1111"/>
      <c r="O28" s="1111"/>
      <c r="P28" s="1111"/>
      <c r="Q28" s="1111"/>
      <c r="R28" s="1111"/>
      <c r="S28" s="1112"/>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row>
    <row r="29" spans="1:49" ht="15" customHeight="1" x14ac:dyDescent="0.25">
      <c r="A29" s="855"/>
      <c r="B29" s="856"/>
      <c r="C29" s="857"/>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row>
    <row r="30" spans="1:49" ht="15" customHeight="1" x14ac:dyDescent="0.25">
      <c r="A30" s="852" t="s">
        <v>669</v>
      </c>
      <c r="B30" s="853"/>
      <c r="C30" s="854"/>
      <c r="D30" s="69"/>
      <c r="E30" s="1120" t="s">
        <v>79</v>
      </c>
      <c r="F30" s="1121"/>
      <c r="G30" s="1121"/>
      <c r="H30" s="1121"/>
      <c r="I30" s="1121"/>
      <c r="J30" s="1121"/>
      <c r="K30" s="1121"/>
      <c r="L30" s="1121"/>
      <c r="M30" s="1121"/>
      <c r="N30" s="1121"/>
      <c r="O30" s="1121"/>
      <c r="P30" s="1121"/>
      <c r="Q30" s="1121"/>
      <c r="R30" s="1121"/>
      <c r="S30" s="1121"/>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row>
    <row r="31" spans="1:49" ht="15" customHeight="1" x14ac:dyDescent="0.25">
      <c r="A31" s="855"/>
      <c r="B31" s="856"/>
      <c r="C31" s="857"/>
      <c r="D31" s="69"/>
      <c r="E31" s="1121"/>
      <c r="F31" s="1121"/>
      <c r="G31" s="1121"/>
      <c r="H31" s="1121"/>
      <c r="I31" s="1121"/>
      <c r="J31" s="1121"/>
      <c r="K31" s="1121"/>
      <c r="L31" s="1121"/>
      <c r="M31" s="1121"/>
      <c r="N31" s="1121"/>
      <c r="O31" s="1121"/>
      <c r="P31" s="1121"/>
      <c r="Q31" s="1121"/>
      <c r="R31" s="1121"/>
      <c r="S31" s="1121"/>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row>
    <row r="32" spans="1:49" ht="15" customHeight="1" x14ac:dyDescent="0.25">
      <c r="A32" s="845" t="s">
        <v>862</v>
      </c>
      <c r="B32" s="846"/>
      <c r="C32" s="847"/>
      <c r="D32" s="69"/>
      <c r="E32" s="1121"/>
      <c r="F32" s="1121"/>
      <c r="G32" s="1121"/>
      <c r="H32" s="1121"/>
      <c r="I32" s="1121"/>
      <c r="J32" s="1121"/>
      <c r="K32" s="1121"/>
      <c r="L32" s="1121"/>
      <c r="M32" s="1121"/>
      <c r="N32" s="1121"/>
      <c r="O32" s="1121"/>
      <c r="P32" s="1121"/>
      <c r="Q32" s="1121"/>
      <c r="R32" s="1121"/>
      <c r="S32" s="1121"/>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row>
    <row r="33" spans="1:49" ht="15" customHeight="1" x14ac:dyDescent="0.25">
      <c r="A33" s="848"/>
      <c r="B33" s="849"/>
      <c r="C33" s="850"/>
      <c r="D33" s="69"/>
      <c r="E33" s="472"/>
      <c r="F33" s="472" t="s">
        <v>81</v>
      </c>
      <c r="G33" s="472"/>
      <c r="H33" s="472"/>
      <c r="I33" s="472"/>
      <c r="J33" s="472"/>
      <c r="K33" s="472"/>
      <c r="L33" s="472"/>
      <c r="M33" s="472"/>
      <c r="N33" s="472"/>
      <c r="O33" s="472"/>
      <c r="P33" s="472"/>
      <c r="Q33" s="472"/>
      <c r="R33" s="472"/>
      <c r="S33" s="472"/>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row>
    <row r="34" spans="1:49" ht="15" customHeight="1" x14ac:dyDescent="0.25">
      <c r="A34" s="943" t="s">
        <v>12</v>
      </c>
      <c r="B34" s="944"/>
      <c r="C34" s="945"/>
      <c r="D34" s="69"/>
      <c r="E34" s="472"/>
      <c r="F34" s="472"/>
      <c r="G34" s="472"/>
      <c r="H34" s="472"/>
      <c r="I34" s="472"/>
      <c r="J34" s="472"/>
      <c r="K34" s="472"/>
      <c r="L34" s="472"/>
      <c r="M34" s="472"/>
      <c r="N34" s="472"/>
      <c r="O34" s="472"/>
      <c r="P34" s="472"/>
      <c r="Q34" s="472"/>
      <c r="R34" s="472"/>
      <c r="S34" s="472"/>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row>
    <row r="35" spans="1:49" ht="15" customHeight="1" x14ac:dyDescent="0.25">
      <c r="A35" s="946"/>
      <c r="B35" s="947"/>
      <c r="C35" s="948"/>
      <c r="D35" s="69"/>
      <c r="E35" s="1122" t="s">
        <v>82</v>
      </c>
      <c r="F35" s="1123"/>
      <c r="G35" s="1123"/>
      <c r="H35" s="1123"/>
      <c r="I35" s="1123"/>
      <c r="J35" s="1123"/>
      <c r="K35" s="1123"/>
      <c r="L35" s="1123"/>
      <c r="M35" s="1123"/>
      <c r="N35" s="1123"/>
      <c r="O35" s="1123"/>
      <c r="P35" s="1123"/>
      <c r="Q35" s="1123"/>
      <c r="R35" s="1123"/>
      <c r="S35" s="1123"/>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row>
    <row r="36" spans="1:49" ht="15" customHeight="1" x14ac:dyDescent="0.25">
      <c r="A36" s="930" t="s">
        <v>15</v>
      </c>
      <c r="B36" s="931"/>
      <c r="C36" s="932"/>
      <c r="D36" s="69"/>
      <c r="E36" s="1123"/>
      <c r="F36" s="1123"/>
      <c r="G36" s="1123"/>
      <c r="H36" s="1123"/>
      <c r="I36" s="1123"/>
      <c r="J36" s="1123"/>
      <c r="K36" s="1123"/>
      <c r="L36" s="1123"/>
      <c r="M36" s="1123"/>
      <c r="N36" s="1123"/>
      <c r="O36" s="1123"/>
      <c r="P36" s="1123"/>
      <c r="Q36" s="1123"/>
      <c r="R36" s="1123"/>
      <c r="S36" s="1123"/>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row>
    <row r="37" spans="1:49" ht="15" customHeight="1" x14ac:dyDescent="0.25">
      <c r="A37" s="933"/>
      <c r="B37" s="934"/>
      <c r="C37" s="935"/>
      <c r="D37" s="69"/>
      <c r="E37" s="472" t="s">
        <v>83</v>
      </c>
      <c r="F37" s="472"/>
      <c r="G37" s="472"/>
      <c r="H37" s="472"/>
      <c r="I37" s="472"/>
      <c r="J37" s="472"/>
      <c r="K37" s="472"/>
      <c r="L37" s="472"/>
      <c r="M37" s="472"/>
      <c r="N37" s="472"/>
      <c r="O37" s="472"/>
      <c r="P37" s="472"/>
      <c r="Q37" s="472"/>
      <c r="R37" s="472"/>
      <c r="S37" s="472"/>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row>
    <row r="38" spans="1:49" ht="15" customHeight="1" x14ac:dyDescent="0.25">
      <c r="A38" s="930" t="s">
        <v>17</v>
      </c>
      <c r="B38" s="931"/>
      <c r="C38" s="932"/>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row>
    <row r="39" spans="1:49" ht="15" customHeight="1" x14ac:dyDescent="0.25">
      <c r="A39" s="933"/>
      <c r="B39" s="934"/>
      <c r="C39" s="935"/>
      <c r="D39" s="69"/>
      <c r="E39" s="1108" t="s">
        <v>84</v>
      </c>
      <c r="F39" s="1109"/>
      <c r="G39" s="1109"/>
      <c r="H39" s="1110"/>
      <c r="I39" s="1111"/>
      <c r="J39" s="1111"/>
      <c r="K39" s="1111"/>
      <c r="L39" s="1111"/>
      <c r="M39" s="1111"/>
      <c r="N39" s="1111"/>
      <c r="O39" s="391" t="s">
        <v>85</v>
      </c>
      <c r="P39" s="1111"/>
      <c r="Q39" s="1111"/>
      <c r="R39" s="1111"/>
      <c r="S39" s="1112"/>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row>
    <row r="40" spans="1:49" ht="15" customHeight="1" x14ac:dyDescent="0.25">
      <c r="D40" s="69"/>
      <c r="E40" s="69"/>
      <c r="F40" s="69"/>
      <c r="G40" s="69"/>
      <c r="H40" s="69"/>
      <c r="I40" s="1119"/>
      <c r="J40" s="1119"/>
      <c r="K40" s="1119"/>
      <c r="L40" s="1119"/>
      <c r="M40" s="1119"/>
      <c r="N40" s="1119"/>
      <c r="O40" s="1119"/>
      <c r="P40" s="1119"/>
      <c r="Q40" s="1119"/>
      <c r="R40" s="1119"/>
      <c r="S40" s="111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row>
    <row r="41" spans="1:49" ht="15" customHeight="1" x14ac:dyDescent="0.25">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row>
    <row r="42" spans="1:49"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row>
    <row r="43" spans="1:49" ht="15" customHeight="1" x14ac:dyDescent="0.25">
      <c r="A43" s="73" t="s">
        <v>80</v>
      </c>
      <c r="B43" s="667"/>
      <c r="C43" s="667"/>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row>
    <row r="44" spans="1:49" ht="15" customHeight="1" x14ac:dyDescent="0.25">
      <c r="A44" s="73" t="s">
        <v>24</v>
      </c>
      <c r="B44" s="667"/>
      <c r="C44" s="667"/>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row>
    <row r="45" spans="1:49" ht="15" customHeight="1" x14ac:dyDescent="0.25">
      <c r="A45" s="73" t="s">
        <v>25</v>
      </c>
      <c r="B45" s="667"/>
      <c r="C45" s="667"/>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row>
    <row r="46" spans="1:49" ht="15" customHeight="1" x14ac:dyDescent="0.25">
      <c r="A46" s="73" t="s">
        <v>26</v>
      </c>
      <c r="B46" s="667"/>
      <c r="C46" s="667"/>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row>
    <row r="47" spans="1:49" ht="15" customHeight="1" x14ac:dyDescent="0.25">
      <c r="A47" s="73" t="s">
        <v>27</v>
      </c>
      <c r="B47" s="667"/>
      <c r="C47" s="667"/>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row>
    <row r="48" spans="1:49" ht="15" customHeight="1" x14ac:dyDescent="0.25">
      <c r="A48" s="73" t="s">
        <v>28</v>
      </c>
      <c r="B48" s="667"/>
      <c r="C48" s="667"/>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row>
    <row r="49" spans="1:49" ht="15" customHeight="1" x14ac:dyDescent="0.25">
      <c r="A49" s="79"/>
      <c r="B49" s="667"/>
      <c r="C49" s="667"/>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row>
    <row r="50" spans="1:49"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row>
    <row r="51" spans="1:49"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row>
    <row r="52" spans="1:49" ht="15" customHeight="1" x14ac:dyDescent="0.25">
      <c r="A52" s="851" t="s">
        <v>29</v>
      </c>
      <c r="B52" s="851"/>
      <c r="C52" s="851"/>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row>
    <row r="53" spans="1:49" ht="15" customHeight="1" x14ac:dyDescent="0.25">
      <c r="A53" s="851"/>
      <c r="B53" s="851"/>
      <c r="C53" s="851"/>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row>
    <row r="54" spans="1:49" ht="15" customHeight="1" x14ac:dyDescent="0.25">
      <c r="A54" s="666"/>
      <c r="C54" s="666"/>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row>
    <row r="55" spans="1:49" ht="15" customHeight="1" x14ac:dyDescent="0.25">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row>
    <row r="56" spans="1:49" ht="15" customHeight="1" x14ac:dyDescent="0.25">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row>
    <row r="57" spans="1:49" ht="15" customHeight="1" x14ac:dyDescent="0.25">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row>
    <row r="58" spans="1:49" ht="15" customHeight="1" x14ac:dyDescent="0.25">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row>
    <row r="59" spans="1:49" ht="15" customHeight="1" x14ac:dyDescent="0.25">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row>
    <row r="60" spans="1:49" ht="15" customHeight="1" x14ac:dyDescent="0.25">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row>
    <row r="61" spans="1:49" ht="15" customHeight="1" x14ac:dyDescent="0.25">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row>
    <row r="62" spans="1:49" ht="15" customHeight="1" x14ac:dyDescent="0.25">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row>
    <row r="63" spans="1:49" ht="15" customHeight="1" x14ac:dyDescent="0.25">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row>
    <row r="64" spans="1:49" ht="15" customHeight="1" x14ac:dyDescent="0.25">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row>
    <row r="65" spans="4:49" ht="15" customHeight="1" x14ac:dyDescent="0.25">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row>
    <row r="66" spans="4:49" ht="15" customHeight="1" x14ac:dyDescent="0.25">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row>
    <row r="67" spans="4:49" ht="15" customHeight="1" x14ac:dyDescent="0.25">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row>
    <row r="68" spans="4:49" ht="15" customHeight="1" x14ac:dyDescent="0.25">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row>
    <row r="69" spans="4:49" ht="15" customHeight="1" x14ac:dyDescent="0.25">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row>
    <row r="70" spans="4:49" ht="15" customHeight="1" x14ac:dyDescent="0.25">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row>
    <row r="71" spans="4:49" ht="15" customHeight="1" x14ac:dyDescent="0.25">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row>
    <row r="72" spans="4:49" ht="15" customHeight="1" x14ac:dyDescent="0.25">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row>
    <row r="73" spans="4:49" ht="15" customHeight="1" x14ac:dyDescent="0.25">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row>
    <row r="74" spans="4:49" ht="15" customHeight="1" x14ac:dyDescent="0.25">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row>
    <row r="75" spans="4:49" ht="15" customHeight="1" x14ac:dyDescent="0.25">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row>
    <row r="76" spans="4:49" ht="15" customHeight="1" x14ac:dyDescent="0.25">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row>
    <row r="77" spans="4:49" ht="15" customHeight="1" x14ac:dyDescent="0.25">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row>
    <row r="78" spans="4:49" ht="15" customHeight="1" x14ac:dyDescent="0.25">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row>
    <row r="79" spans="4:49" ht="15" customHeight="1" x14ac:dyDescent="0.25">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row>
    <row r="80" spans="4:49" ht="15" customHeight="1" x14ac:dyDescent="0.25">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row>
    <row r="81" spans="4:49" ht="15" customHeight="1" x14ac:dyDescent="0.25">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row>
    <row r="82" spans="4:49" ht="15" customHeight="1" x14ac:dyDescent="0.25">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row>
    <row r="83" spans="4:49" ht="15" customHeight="1" x14ac:dyDescent="0.25">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row>
    <row r="84" spans="4:49" ht="15" customHeight="1" x14ac:dyDescent="0.25">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row>
    <row r="85" spans="4:49" ht="15" customHeight="1" x14ac:dyDescent="0.25">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row>
    <row r="86" spans="4:49" ht="15" customHeight="1" x14ac:dyDescent="0.25">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row>
    <row r="87" spans="4:49" ht="15" customHeight="1" x14ac:dyDescent="0.25">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row>
    <row r="88" spans="4:49" ht="15" customHeight="1" x14ac:dyDescent="0.25">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row>
    <row r="89" spans="4:49" ht="15" customHeight="1" x14ac:dyDescent="0.25">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row>
    <row r="90" spans="4:49" ht="15" customHeight="1" x14ac:dyDescent="0.25">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row>
    <row r="91" spans="4:49" ht="15" customHeight="1" x14ac:dyDescent="0.25">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row>
    <row r="92" spans="4:49" ht="15" customHeight="1" x14ac:dyDescent="0.25">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row>
    <row r="93" spans="4:49" ht="15" customHeight="1" x14ac:dyDescent="0.25">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row>
    <row r="94" spans="4:49" ht="15" customHeight="1" x14ac:dyDescent="0.25">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row>
    <row r="95" spans="4:49" ht="15" customHeight="1" x14ac:dyDescent="0.25">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row>
    <row r="96" spans="4:49" ht="15" customHeight="1" x14ac:dyDescent="0.25">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row>
    <row r="97" spans="4:49" ht="15" customHeight="1" x14ac:dyDescent="0.25">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row>
    <row r="98" spans="4:49" ht="15" customHeight="1" x14ac:dyDescent="0.25">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row>
    <row r="99" spans="4:49" ht="15" customHeight="1" x14ac:dyDescent="0.25">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row>
    <row r="100" spans="4:49" ht="15" customHeight="1" x14ac:dyDescent="0.25">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row>
    <row r="101" spans="4:49" ht="15" customHeight="1" x14ac:dyDescent="0.25">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row>
    <row r="102" spans="4:49" ht="15" customHeight="1" x14ac:dyDescent="0.25">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row>
    <row r="103" spans="4:49" ht="15" customHeight="1" x14ac:dyDescent="0.25">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row>
    <row r="104" spans="4:49" ht="15" customHeight="1" x14ac:dyDescent="0.25">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row>
    <row r="105" spans="4:49" ht="15" customHeight="1" x14ac:dyDescent="0.25">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row>
    <row r="106" spans="4:49" ht="15" customHeight="1" x14ac:dyDescent="0.25">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row>
    <row r="107" spans="4:49" ht="15" customHeight="1" x14ac:dyDescent="0.25">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row>
    <row r="108" spans="4:49" ht="15" customHeight="1" x14ac:dyDescent="0.25">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row>
    <row r="109" spans="4:49" ht="15" customHeight="1" x14ac:dyDescent="0.25">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row>
    <row r="110" spans="4:49" ht="15" customHeight="1" x14ac:dyDescent="0.25">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row>
    <row r="111" spans="4:49" ht="15" customHeight="1" x14ac:dyDescent="0.25">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row>
    <row r="112" spans="4:49" ht="15" customHeight="1" x14ac:dyDescent="0.25">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row>
    <row r="113" spans="4:49" ht="15" customHeight="1" x14ac:dyDescent="0.25">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row>
    <row r="114" spans="4:49" ht="15" customHeight="1" x14ac:dyDescent="0.25">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row>
    <row r="115" spans="4:49" ht="15" customHeight="1" x14ac:dyDescent="0.25">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row>
    <row r="116" spans="4:49" ht="15" customHeight="1" x14ac:dyDescent="0.25">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row>
    <row r="117" spans="4:49" ht="15" customHeight="1" x14ac:dyDescent="0.25">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row>
    <row r="118" spans="4:49" ht="15" customHeight="1" x14ac:dyDescent="0.25"/>
    <row r="119" spans="4:49" x14ac:dyDescent="0.25">
      <c r="Y119" s="1" t="b">
        <v>0</v>
      </c>
    </row>
  </sheetData>
  <mergeCells count="78">
    <mergeCell ref="A38:C39"/>
    <mergeCell ref="A42:C42"/>
    <mergeCell ref="A52:C53"/>
    <mergeCell ref="I19:S19"/>
    <mergeCell ref="N1:U1"/>
    <mergeCell ref="P39:S39"/>
    <mergeCell ref="E26:H26"/>
    <mergeCell ref="I25:S25"/>
    <mergeCell ref="I20:S20"/>
    <mergeCell ref="I26:S26"/>
    <mergeCell ref="I22:S22"/>
    <mergeCell ref="I23:S23"/>
    <mergeCell ref="I24:S24"/>
    <mergeCell ref="I21:S21"/>
    <mergeCell ref="I15:S15"/>
    <mergeCell ref="I18:S18"/>
    <mergeCell ref="E39:H39"/>
    <mergeCell ref="I40:S40"/>
    <mergeCell ref="I39:N39"/>
    <mergeCell ref="I16:S16"/>
    <mergeCell ref="I17:S17"/>
    <mergeCell ref="I27:S27"/>
    <mergeCell ref="I28:S28"/>
    <mergeCell ref="E24:H24"/>
    <mergeCell ref="E17:H17"/>
    <mergeCell ref="E18:H18"/>
    <mergeCell ref="E25:H25"/>
    <mergeCell ref="E16:H16"/>
    <mergeCell ref="E19:H19"/>
    <mergeCell ref="E27:H27"/>
    <mergeCell ref="E28:H28"/>
    <mergeCell ref="A50:C51"/>
    <mergeCell ref="E4:H4"/>
    <mergeCell ref="E22:H22"/>
    <mergeCell ref="E23:H23"/>
    <mergeCell ref="E21:H21"/>
    <mergeCell ref="E20:H20"/>
    <mergeCell ref="A28:C29"/>
    <mergeCell ref="A24:C25"/>
    <mergeCell ref="A14:C15"/>
    <mergeCell ref="A6:C7"/>
    <mergeCell ref="E6:H6"/>
    <mergeCell ref="A16:C17"/>
    <mergeCell ref="A26:C27"/>
    <mergeCell ref="E30:S32"/>
    <mergeCell ref="E35:S36"/>
    <mergeCell ref="A36:C37"/>
    <mergeCell ref="A1:C1"/>
    <mergeCell ref="A2:C3"/>
    <mergeCell ref="A4:C5"/>
    <mergeCell ref="A12:C13"/>
    <mergeCell ref="A32:C33"/>
    <mergeCell ref="A20:C21"/>
    <mergeCell ref="A34:C35"/>
    <mergeCell ref="A22:C23"/>
    <mergeCell ref="E8:H8"/>
    <mergeCell ref="E9:H9"/>
    <mergeCell ref="A30:C31"/>
    <mergeCell ref="A8:C9"/>
    <mergeCell ref="A10:C11"/>
    <mergeCell ref="A18:C19"/>
    <mergeCell ref="E15:H15"/>
    <mergeCell ref="I4:S4"/>
    <mergeCell ref="E11:H11"/>
    <mergeCell ref="E12:H12"/>
    <mergeCell ref="E13:H13"/>
    <mergeCell ref="E14:H14"/>
    <mergeCell ref="I13:S13"/>
    <mergeCell ref="I6:S6"/>
    <mergeCell ref="I7:S7"/>
    <mergeCell ref="I14:S14"/>
    <mergeCell ref="I8:S8"/>
    <mergeCell ref="I9:S9"/>
    <mergeCell ref="I10:S10"/>
    <mergeCell ref="I11:S11"/>
    <mergeCell ref="I12:S12"/>
    <mergeCell ref="E10:H10"/>
    <mergeCell ref="E7:H7"/>
  </mergeCells>
  <hyperlinks>
    <hyperlink ref="A4:C5" location="Landing!A1" display="Home" xr:uid="{A78BFFD1-3FC8-4C65-A849-612500366893}"/>
    <hyperlink ref="A12:C13" location="ShellEI!A1" display=" - Event IT" xr:uid="{6A87CEA3-5FE8-4107-843D-69552CFB77B2}"/>
    <hyperlink ref="A34:C35" location="ShellCD!A1" display="Your contact details" xr:uid="{AAD18816-D57A-42B8-BAA2-A440D7388B68}"/>
    <hyperlink ref="A36:C37" location="ShellOS!A1" display="Order summary" xr:uid="{5EF1480E-8E83-40DD-BCF6-D7BD934CC65D}"/>
    <hyperlink ref="A16:C17" location="ShellSA!A1" display="- Safety" xr:uid="{EC22203B-63A5-4E6F-B9B7-A732EDE80215}"/>
    <hyperlink ref="A26:C27" location="'ShellCA (2)'!A1" display="- Catering - Lunch/Dinner" xr:uid="{97F5641C-03AA-4503-91C0-AEB095DDE18A}"/>
    <hyperlink ref="A28:C29" location="'ShellCA (3)'!A1" display="- Catering - Alcohol" xr:uid="{B494A2E8-482F-4035-9F27-CBF4CA8829DB}"/>
    <hyperlink ref="A30:C31" location="'ShellCA (4)'!A1" display="- Catering - Hygiene" xr:uid="{2A823CC0-D151-4002-A853-D45FFA9F3594}"/>
    <hyperlink ref="A24:C25" location="ShellCA!A1" display="- Catering - Breakfast" xr:uid="{626745D6-F8C1-4517-B792-B3FDBB29112B}"/>
    <hyperlink ref="A38:C39" location="ShellTC!A1" display="Terms and Conditions" xr:uid="{AF25DEB7-97AD-45BE-BBB2-AE54EDF058AD}"/>
    <hyperlink ref="A8:C9" location="ShellFS!A1" display="Full Service" xr:uid="{B624E59A-0570-4989-B458-50568712EC59}"/>
    <hyperlink ref="A6:C7" location="ShellIO!A1" display="Important information" xr:uid="{13A759C3-A5B6-4396-853A-FAEFD33D8E42}"/>
    <hyperlink ref="A50" r:id="rId1" display="eventorders.nec@necgroup.co.uk" xr:uid="{A15793C3-284F-4139-8934-7CDD4E9EB341}"/>
    <hyperlink ref="A50:C51" r:id="rId2" display="Click here to speak to our team!" xr:uid="{EC0627D6-F60C-4AA8-83DC-741BEDA9C4EF}"/>
    <hyperlink ref="A14:C15" location="ShellUT!A1" display="Utilities - plumbing &amp; compressed air" xr:uid="{DB9BDF77-B3DA-4CC8-934C-D63F8560710A}"/>
    <hyperlink ref="A10:C11" location="'ShellFS (2)'!A1" display="Stand Fitting" xr:uid="{B04EF6D9-E147-48B8-8944-A0121BCB247F}"/>
    <hyperlink ref="A32:C33" location="ShellGR!A1" display="- Graphics &amp; Rigging" xr:uid="{9F6F516C-664D-4D47-AE45-59E3AE78875C}"/>
    <hyperlink ref="A18:C19" location="ShellFC!A1" display="Floor Covering" xr:uid="{F1AC97AA-85D2-4F2A-A756-16CF49830308}"/>
    <hyperlink ref="A22:C23" location="ShellPP!A1" display="FIT Suggested Party Packages" xr:uid="{6C5D4A96-938A-4851-A621-23A83433B961}"/>
    <hyperlink ref="A20:C21" location="ShellCL!A1" display="Cleaning" xr:uid="{B63751A5-340E-4304-A1F3-E758BA14EA08}"/>
  </hyperlinks>
  <printOptions horizontalCentered="1" verticalCentered="1"/>
  <pageMargins left="0.23622047244094491" right="0.23622047244094491" top="0.35433070866141736" bottom="0.35433070866141736" header="0.31496062992125984" footer="0.31496062992125984"/>
  <pageSetup paperSize="9" scale="91"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5122" r:id="rId6" name="Check Box 2">
              <controlPr defaultSize="0" autoFill="0" autoLine="0" autoPict="0">
                <anchor moveWithCells="1">
                  <from>
                    <xdr:col>9</xdr:col>
                    <xdr:colOff>542925</xdr:colOff>
                    <xdr:row>31</xdr:row>
                    <xdr:rowOff>161925</xdr:rowOff>
                  </from>
                  <to>
                    <xdr:col>10</xdr:col>
                    <xdr:colOff>142875</xdr:colOff>
                    <xdr:row>33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743FE-9DFC-4C4C-8E93-19D1C95E7EF3}">
  <sheetPr codeName="Sheet27">
    <tabColor rgb="FF162A3A"/>
    <pageSetUpPr autoPageBreaks="0" fitToPage="1"/>
  </sheetPr>
  <dimension ref="A1:AC360"/>
  <sheetViews>
    <sheetView showGridLines="0" showRowColHeaders="0" topLeftCell="A11" workbookViewId="0">
      <selection activeCell="A38" sqref="A38:C39"/>
    </sheetView>
  </sheetViews>
  <sheetFormatPr defaultColWidth="8.85546875" defaultRowHeight="15" x14ac:dyDescent="0.25"/>
  <cols>
    <col min="1" max="3" width="10.5703125" style="74" customWidth="1"/>
    <col min="4" max="4" width="4.5703125" style="1" customWidth="1"/>
    <col min="5" max="5" width="50.5703125" style="252" customWidth="1"/>
    <col min="6" max="6" width="8.85546875" style="252" bestFit="1" customWidth="1"/>
    <col min="7" max="9" width="10.140625" style="353" bestFit="1" customWidth="1"/>
    <col min="10" max="10" width="10.85546875" style="349" bestFit="1" customWidth="1"/>
    <col min="11" max="11" width="8.85546875" style="1"/>
    <col min="12" max="12" width="11.85546875" style="327" bestFit="1" customWidth="1"/>
    <col min="13" max="13" width="12.85546875" style="252" bestFit="1" customWidth="1"/>
    <col min="14" max="14" width="12.85546875" style="328" bestFit="1" customWidth="1"/>
    <col min="15" max="15" width="32.85546875" style="252" bestFit="1" customWidth="1"/>
    <col min="16" max="17" width="8.85546875" style="1"/>
    <col min="18" max="20" width="10.42578125" style="1" bestFit="1" customWidth="1"/>
    <col min="21" max="21" width="11.42578125" style="1" bestFit="1" customWidth="1"/>
    <col min="22" max="16384" width="8.85546875" style="1"/>
  </cols>
  <sheetData>
    <row r="1" spans="1:29" s="74" customFormat="1" ht="36" customHeight="1" x14ac:dyDescent="0.2">
      <c r="A1" s="860" t="s">
        <v>4</v>
      </c>
      <c r="B1" s="860"/>
      <c r="C1" s="860"/>
      <c r="E1" s="75" t="str">
        <f>Landing!A2</f>
        <v>NEC Fully Connected Order Form - FIT Show 2025</v>
      </c>
      <c r="H1" s="76"/>
      <c r="I1" s="110"/>
      <c r="J1" s="110"/>
      <c r="K1" s="913" t="s">
        <v>670</v>
      </c>
      <c r="L1" s="913"/>
      <c r="M1" s="913"/>
      <c r="N1" s="913"/>
      <c r="O1" s="913"/>
      <c r="U1" s="76"/>
      <c r="W1" s="76"/>
      <c r="X1" s="76" t="s">
        <v>5</v>
      </c>
    </row>
    <row r="2" spans="1:29" ht="15" customHeight="1" x14ac:dyDescent="0.25">
      <c r="A2" s="1146"/>
      <c r="B2" s="1146"/>
      <c r="C2" s="1146"/>
      <c r="D2" s="69"/>
      <c r="E2" s="69"/>
      <c r="F2" s="69"/>
      <c r="G2" s="111"/>
      <c r="H2" s="111"/>
      <c r="I2" s="111"/>
      <c r="J2" s="111"/>
      <c r="K2" s="69"/>
      <c r="L2" s="99"/>
      <c r="M2" s="69"/>
      <c r="N2" s="100"/>
      <c r="O2" s="69"/>
      <c r="P2" s="69"/>
      <c r="Q2" s="69"/>
      <c r="R2" s="69"/>
      <c r="S2" s="69"/>
      <c r="T2" s="69"/>
      <c r="U2" s="69"/>
      <c r="V2" s="69"/>
      <c r="W2" s="69"/>
      <c r="X2" s="69"/>
      <c r="Y2" s="69"/>
      <c r="Z2" s="69"/>
      <c r="AA2" s="69"/>
      <c r="AB2" s="69"/>
      <c r="AC2" s="69"/>
    </row>
    <row r="3" spans="1:29" ht="15" customHeight="1" x14ac:dyDescent="0.25">
      <c r="A3" s="1147"/>
      <c r="B3" s="1147"/>
      <c r="C3" s="1147"/>
      <c r="D3" s="69"/>
      <c r="E3" s="758" t="s">
        <v>822</v>
      </c>
      <c r="F3" s="363"/>
      <c r="G3" s="1215" t="s">
        <v>823</v>
      </c>
      <c r="H3" s="1216"/>
      <c r="I3" s="1216"/>
      <c r="J3" s="1217"/>
      <c r="K3" s="69"/>
      <c r="L3" s="759" t="s">
        <v>824</v>
      </c>
      <c r="M3" s="760" t="s">
        <v>825</v>
      </c>
      <c r="N3" s="1218" t="s">
        <v>826</v>
      </c>
      <c r="O3" s="1219"/>
      <c r="P3" s="69"/>
      <c r="Q3" s="69"/>
      <c r="R3" s="69"/>
      <c r="S3" s="69"/>
      <c r="T3" s="69"/>
      <c r="U3" s="69"/>
      <c r="V3" s="69"/>
      <c r="W3" s="69"/>
      <c r="X3" s="69"/>
      <c r="Y3" s="69"/>
      <c r="Z3" s="69"/>
      <c r="AA3" s="69"/>
      <c r="AB3" s="69"/>
      <c r="AC3" s="69"/>
    </row>
    <row r="4" spans="1:29" ht="15" customHeight="1" x14ac:dyDescent="0.25">
      <c r="A4" s="930" t="s">
        <v>6</v>
      </c>
      <c r="B4" s="931"/>
      <c r="C4" s="932"/>
      <c r="D4" s="69"/>
      <c r="E4" s="751" t="str">
        <f>IF(ShellCD!I4=0,"",ShellCD!I4)</f>
        <v/>
      </c>
      <c r="F4" s="69"/>
      <c r="G4" s="1220" t="str">
        <f>IF(ShellCD!I7=0,"",ShellCD!I7)</f>
        <v/>
      </c>
      <c r="H4" s="1221"/>
      <c r="I4" s="1221"/>
      <c r="J4" s="1222"/>
      <c r="K4" s="69"/>
      <c r="L4" s="752" t="str">
        <f>IF(ShellCD!I8=0,"",ShellCD!I8)</f>
        <v/>
      </c>
      <c r="M4" s="753" t="str">
        <f>IF(ShellCD!I9=0,"",ShellCD!I9)</f>
        <v/>
      </c>
      <c r="N4" s="1223" t="str">
        <f>IF(ShellCD!I10=0,"",ShellCD!I10)</f>
        <v/>
      </c>
      <c r="O4" s="1224"/>
      <c r="P4" s="69"/>
      <c r="Q4" s="69"/>
      <c r="R4" s="69"/>
      <c r="S4" s="69"/>
      <c r="T4" s="69"/>
      <c r="U4" s="69"/>
      <c r="V4" s="69"/>
      <c r="W4" s="69"/>
      <c r="X4" s="69"/>
      <c r="Y4" s="69"/>
      <c r="Z4" s="69"/>
      <c r="AA4" s="69"/>
      <c r="AB4" s="69"/>
      <c r="AC4" s="69"/>
    </row>
    <row r="5" spans="1:29" ht="15" customHeight="1" x14ac:dyDescent="0.25">
      <c r="A5" s="933"/>
      <c r="B5" s="934"/>
      <c r="C5" s="935"/>
      <c r="D5" s="69"/>
      <c r="E5" s="69"/>
      <c r="F5" s="69"/>
      <c r="G5" s="1138" t="str">
        <f>_xlfn.CONCAT(ShellCD!I11," ",ShellCD!I12)</f>
        <v xml:space="preserve"> </v>
      </c>
      <c r="H5" s="1139"/>
      <c r="I5" s="1139"/>
      <c r="J5" s="1140"/>
      <c r="K5" s="69"/>
      <c r="L5" s="69"/>
      <c r="M5" s="69"/>
      <c r="N5" s="324"/>
      <c r="O5" s="69"/>
      <c r="P5" s="69"/>
      <c r="Q5" s="69"/>
      <c r="R5" s="69"/>
      <c r="S5" s="69"/>
      <c r="T5" s="69"/>
      <c r="U5" s="69"/>
      <c r="V5" s="69"/>
      <c r="W5" s="69"/>
      <c r="X5" s="69"/>
      <c r="Y5" s="69"/>
      <c r="Z5" s="69"/>
      <c r="AA5" s="69"/>
      <c r="AB5" s="69"/>
      <c r="AC5" s="69"/>
    </row>
    <row r="6" spans="1:29" ht="15" customHeight="1" x14ac:dyDescent="0.25">
      <c r="A6" s="852" t="s">
        <v>8</v>
      </c>
      <c r="B6" s="853"/>
      <c r="C6" s="854"/>
      <c r="D6" s="69"/>
      <c r="E6" s="392" t="s">
        <v>827</v>
      </c>
      <c r="F6" s="69"/>
      <c r="G6" s="1138" t="str">
        <f>_xlfn.CONCAT(ShellCD!I13," ",ShellCD!I14," ",ShellCD!I16)</f>
        <v xml:space="preserve">  </v>
      </c>
      <c r="H6" s="1139"/>
      <c r="I6" s="1139"/>
      <c r="J6" s="1140"/>
      <c r="K6" s="69"/>
      <c r="L6" s="1176" t="s">
        <v>864</v>
      </c>
      <c r="M6" s="1177"/>
      <c r="N6" s="1177"/>
      <c r="O6" s="1178"/>
      <c r="P6" s="69"/>
      <c r="Q6" s="69"/>
      <c r="R6" s="69"/>
      <c r="S6" s="69"/>
      <c r="T6" s="69"/>
      <c r="U6" s="69"/>
      <c r="V6" s="69"/>
      <c r="W6" s="69"/>
      <c r="X6" s="69"/>
      <c r="Y6" s="69"/>
      <c r="Z6" s="69"/>
      <c r="AA6" s="69"/>
      <c r="AB6" s="69"/>
      <c r="AC6" s="69"/>
    </row>
    <row r="7" spans="1:29" ht="15" customHeight="1" x14ac:dyDescent="0.25">
      <c r="A7" s="855"/>
      <c r="B7" s="856"/>
      <c r="C7" s="857"/>
      <c r="D7" s="69"/>
      <c r="E7" s="637" t="str">
        <f>_xlfn.CONCAT(ShellCD!I21," ",ShellCD!I22)</f>
        <v xml:space="preserve"> </v>
      </c>
      <c r="F7" s="69"/>
      <c r="G7" s="1138" t="str">
        <f>IF(ShellCD!I15=0," ",ShellCD!I15)</f>
        <v xml:space="preserve"> </v>
      </c>
      <c r="H7" s="1139"/>
      <c r="I7" s="1139"/>
      <c r="J7" s="1140"/>
      <c r="K7" s="69"/>
      <c r="L7" s="1179"/>
      <c r="M7" s="1130"/>
      <c r="N7" s="1130"/>
      <c r="O7" s="1180"/>
      <c r="P7" s="69"/>
      <c r="Q7" s="69"/>
      <c r="R7" s="69"/>
      <c r="S7" s="69"/>
      <c r="T7" s="69"/>
      <c r="U7" s="69"/>
      <c r="V7" s="69"/>
      <c r="W7" s="69"/>
      <c r="X7" s="69"/>
      <c r="Y7" s="69"/>
      <c r="Z7" s="69"/>
      <c r="AA7" s="69"/>
      <c r="AB7" s="69"/>
      <c r="AC7" s="69"/>
    </row>
    <row r="8" spans="1:29" ht="15" customHeight="1" x14ac:dyDescent="0.25">
      <c r="A8" s="852" t="s">
        <v>840</v>
      </c>
      <c r="B8" s="853"/>
      <c r="C8" s="854"/>
      <c r="D8" s="69"/>
      <c r="E8" s="637" t="str">
        <f>_xlfn.CONCAT("E: ",ShellCD!I23)</f>
        <v xml:space="preserve">E: </v>
      </c>
      <c r="F8" s="69"/>
      <c r="G8" s="1138" t="str">
        <f>_xlfn.CONCAT("T: ",ShellCD!I17)</f>
        <v xml:space="preserve">T: </v>
      </c>
      <c r="H8" s="1139"/>
      <c r="I8" s="1139"/>
      <c r="J8" s="1140"/>
      <c r="K8" s="69"/>
      <c r="L8" s="1179"/>
      <c r="M8" s="1130"/>
      <c r="N8" s="1130"/>
      <c r="O8" s="1180"/>
      <c r="P8" s="69"/>
      <c r="Q8" s="69"/>
      <c r="R8" s="69"/>
      <c r="S8" s="69"/>
      <c r="T8" s="69"/>
      <c r="U8" s="69"/>
      <c r="V8" s="69"/>
      <c r="W8" s="69"/>
      <c r="X8" s="69"/>
      <c r="Y8" s="69"/>
      <c r="Z8" s="69"/>
      <c r="AA8" s="69"/>
      <c r="AB8" s="69"/>
      <c r="AC8" s="69"/>
    </row>
    <row r="9" spans="1:29" ht="15" customHeight="1" x14ac:dyDescent="0.25">
      <c r="A9" s="855"/>
      <c r="B9" s="856"/>
      <c r="C9" s="857"/>
      <c r="D9" s="69"/>
      <c r="E9" s="638" t="str">
        <f>_xlfn.CONCAT("T: ",ShellCD!I24)</f>
        <v xml:space="preserve">T: </v>
      </c>
      <c r="F9" s="69"/>
      <c r="G9" s="1138" t="str">
        <f>_xlfn.CONCAT("Tax no. ",ShellCD!I18)</f>
        <v xml:space="preserve">Tax no. </v>
      </c>
      <c r="H9" s="1139"/>
      <c r="I9" s="1139"/>
      <c r="J9" s="1140"/>
      <c r="K9" s="69"/>
      <c r="L9" s="1181"/>
      <c r="M9" s="1182"/>
      <c r="N9" s="1182"/>
      <c r="O9" s="1183"/>
      <c r="P9" s="69"/>
      <c r="Q9" s="69"/>
      <c r="R9" s="69"/>
      <c r="S9" s="69"/>
      <c r="T9" s="69"/>
      <c r="U9" s="69"/>
      <c r="V9" s="69"/>
      <c r="W9" s="69"/>
      <c r="X9" s="69"/>
      <c r="Y9" s="69"/>
      <c r="Z9" s="69"/>
      <c r="AA9" s="69"/>
      <c r="AB9" s="69"/>
      <c r="AC9" s="69"/>
    </row>
    <row r="10" spans="1:29" ht="15" customHeight="1" x14ac:dyDescent="0.25">
      <c r="A10" s="877" t="s">
        <v>863</v>
      </c>
      <c r="B10" s="878"/>
      <c r="C10" s="879"/>
      <c r="D10" s="69"/>
      <c r="E10" s="325"/>
      <c r="F10" s="69"/>
      <c r="G10" s="1143" t="str">
        <f>_xlfn.CONCAT("Reg no. ",ShellCD!I19)</f>
        <v xml:space="preserve">Reg no. </v>
      </c>
      <c r="H10" s="1144"/>
      <c r="I10" s="1144"/>
      <c r="J10" s="1145"/>
      <c r="K10" s="69"/>
      <c r="L10" s="99"/>
      <c r="M10" s="69"/>
      <c r="N10" s="324"/>
      <c r="O10" s="69"/>
      <c r="P10" s="69"/>
      <c r="Q10" s="69"/>
      <c r="R10" s="69"/>
      <c r="S10" s="69"/>
      <c r="T10" s="69"/>
      <c r="U10" s="69"/>
      <c r="V10" s="69"/>
      <c r="W10" s="69"/>
      <c r="X10" s="69"/>
      <c r="Y10" s="69"/>
      <c r="Z10" s="69"/>
      <c r="AA10" s="69"/>
      <c r="AB10" s="69"/>
      <c r="AC10" s="69"/>
    </row>
    <row r="11" spans="1:29" ht="15" customHeight="1" x14ac:dyDescent="0.25">
      <c r="A11" s="880"/>
      <c r="B11" s="881"/>
      <c r="C11" s="882"/>
      <c r="D11" s="69"/>
      <c r="E11" s="69"/>
      <c r="F11" s="69"/>
      <c r="G11" s="111"/>
      <c r="H11" s="661"/>
      <c r="I11" s="661"/>
      <c r="J11" s="661"/>
      <c r="K11" s="69"/>
      <c r="L11" s="99"/>
      <c r="M11" s="69"/>
      <c r="N11" s="100"/>
      <c r="O11" s="69"/>
      <c r="P11" s="69"/>
      <c r="Q11" s="69"/>
      <c r="R11" s="69"/>
      <c r="S11" s="69"/>
      <c r="T11" s="69"/>
      <c r="U11" s="69"/>
      <c r="V11" s="69"/>
      <c r="W11" s="69"/>
      <c r="X11" s="69"/>
      <c r="Y11" s="69"/>
      <c r="Z11" s="69"/>
      <c r="AA11" s="69"/>
      <c r="AB11" s="69"/>
      <c r="AC11" s="69"/>
    </row>
    <row r="12" spans="1:29" ht="15" customHeight="1" x14ac:dyDescent="0.25">
      <c r="A12" s="852" t="s">
        <v>828</v>
      </c>
      <c r="B12" s="853"/>
      <c r="C12" s="854"/>
      <c r="D12" s="69"/>
      <c r="E12" s="761" t="s">
        <v>86</v>
      </c>
      <c r="F12" s="762" t="s">
        <v>32</v>
      </c>
      <c r="G12" s="763" t="s">
        <v>33</v>
      </c>
      <c r="H12" s="763" t="s">
        <v>34</v>
      </c>
      <c r="I12" s="763" t="s">
        <v>35</v>
      </c>
      <c r="J12" s="764" t="s">
        <v>36</v>
      </c>
      <c r="K12" s="69"/>
      <c r="L12" s="1225" t="s">
        <v>221</v>
      </c>
      <c r="M12" s="1226"/>
      <c r="N12" s="1226"/>
      <c r="O12" s="1227"/>
      <c r="P12" s="69"/>
      <c r="Q12" s="69"/>
      <c r="R12" s="69"/>
      <c r="S12" s="69"/>
      <c r="T12" s="69"/>
      <c r="U12" s="69"/>
      <c r="V12" s="69"/>
      <c r="W12" s="69"/>
      <c r="X12" s="69"/>
      <c r="Y12" s="69"/>
      <c r="Z12" s="69"/>
      <c r="AA12" s="69"/>
      <c r="AB12" s="69"/>
      <c r="AC12" s="69"/>
    </row>
    <row r="13" spans="1:29" ht="15" customHeight="1" x14ac:dyDescent="0.25">
      <c r="A13" s="855"/>
      <c r="B13" s="856"/>
      <c r="C13" s="857"/>
      <c r="D13" s="69"/>
      <c r="E13" s="754"/>
      <c r="F13" s="755">
        <f>SUMIF(F16:F199,"&lt;&gt;9999",F16:F199)</f>
        <v>0</v>
      </c>
      <c r="G13" s="756">
        <f>SUM(G16:G199)</f>
        <v>0</v>
      </c>
      <c r="H13" s="756">
        <f>SUM(H16:H199)</f>
        <v>0</v>
      </c>
      <c r="I13" s="756">
        <f>SUM(I16:I199)</f>
        <v>0</v>
      </c>
      <c r="J13" s="757">
        <f>SUM(J16:J199)</f>
        <v>0</v>
      </c>
      <c r="K13" s="69"/>
      <c r="L13" s="765" t="s">
        <v>147</v>
      </c>
      <c r="M13" s="766" t="s">
        <v>201</v>
      </c>
      <c r="N13" s="767" t="s">
        <v>32</v>
      </c>
      <c r="O13" s="768" t="s">
        <v>30</v>
      </c>
      <c r="P13" s="81"/>
      <c r="Q13" s="81"/>
      <c r="R13" s="81"/>
      <c r="S13" s="81"/>
      <c r="T13" s="81"/>
      <c r="U13" s="81"/>
      <c r="V13" s="81"/>
      <c r="W13" s="81"/>
      <c r="X13" s="81"/>
      <c r="Y13" s="81"/>
      <c r="Z13" s="69"/>
      <c r="AA13" s="69"/>
      <c r="AB13" s="69"/>
      <c r="AC13" s="69"/>
    </row>
    <row r="14" spans="1:29" ht="15" customHeight="1" x14ac:dyDescent="0.25">
      <c r="A14" s="866" t="s">
        <v>855</v>
      </c>
      <c r="B14" s="867"/>
      <c r="C14" s="868"/>
      <c r="D14" s="69"/>
      <c r="E14" s="69"/>
      <c r="F14" s="69"/>
      <c r="G14" s="111"/>
      <c r="H14" s="111"/>
      <c r="I14" s="111"/>
      <c r="J14" s="111"/>
      <c r="K14" s="69"/>
      <c r="L14" s="645" t="str" cm="1">
        <f t="array" ref="L14:O14">_xlfn._xlws.FILTER(ShellHelper!I5:L267,ShellHelper!I5:I267&gt;1,"")</f>
        <v/>
      </c>
      <c r="M14" s="646">
        <v>0</v>
      </c>
      <c r="N14" s="647">
        <v>0</v>
      </c>
      <c r="O14" s="646">
        <v>0</v>
      </c>
      <c r="P14" s="81"/>
      <c r="Q14" s="81"/>
      <c r="R14" s="81"/>
      <c r="S14" s="81"/>
      <c r="T14" s="81"/>
      <c r="U14" s="81"/>
      <c r="V14" s="81"/>
      <c r="W14" s="81"/>
      <c r="X14" s="81"/>
      <c r="Y14" s="81"/>
      <c r="Z14" s="69"/>
      <c r="AA14" s="69"/>
      <c r="AB14" s="69"/>
      <c r="AC14" s="69"/>
    </row>
    <row r="15" spans="1:29" ht="15" customHeight="1" x14ac:dyDescent="0.25">
      <c r="A15" s="869"/>
      <c r="B15" s="870"/>
      <c r="C15" s="871"/>
      <c r="D15" s="69"/>
      <c r="E15" s="761" t="s">
        <v>87</v>
      </c>
      <c r="F15" s="762" t="s">
        <v>32</v>
      </c>
      <c r="G15" s="763" t="s">
        <v>33</v>
      </c>
      <c r="H15" s="763" t="s">
        <v>34</v>
      </c>
      <c r="I15" s="763" t="s">
        <v>35</v>
      </c>
      <c r="J15" s="764" t="s">
        <v>36</v>
      </c>
      <c r="K15" s="69"/>
      <c r="L15" s="645"/>
      <c r="M15" s="646"/>
      <c r="N15" s="647"/>
      <c r="O15" s="646"/>
      <c r="P15" s="81"/>
      <c r="Q15" s="81"/>
      <c r="R15" s="81"/>
      <c r="S15" s="81"/>
      <c r="T15" s="81"/>
      <c r="U15" s="81"/>
      <c r="V15" s="81"/>
      <c r="W15" s="81"/>
      <c r="X15" s="81"/>
      <c r="Y15" s="81"/>
      <c r="Z15" s="69"/>
      <c r="AA15" s="69"/>
      <c r="AB15" s="69"/>
      <c r="AC15" s="69"/>
    </row>
    <row r="16" spans="1:29" ht="15" customHeight="1" x14ac:dyDescent="0.25">
      <c r="A16" s="852" t="s">
        <v>665</v>
      </c>
      <c r="B16" s="853"/>
      <c r="C16" s="854"/>
      <c r="D16" s="69"/>
      <c r="E16" s="648" t="str" cm="1">
        <f t="array" ref="E16">_xlfn._xlws.FILTER(ShellHelper!B4:G320,ShellHelper!C4:C320&gt;0,"")</f>
        <v/>
      </c>
      <c r="F16" s="649"/>
      <c r="G16" s="657"/>
      <c r="H16" s="658"/>
      <c r="I16" s="659"/>
      <c r="J16" s="652"/>
      <c r="K16" s="89"/>
      <c r="L16" s="645"/>
      <c r="M16" s="646"/>
      <c r="N16" s="647"/>
      <c r="O16" s="646"/>
      <c r="P16" s="81"/>
      <c r="Q16" s="81"/>
      <c r="R16" s="81"/>
      <c r="S16" s="81"/>
      <c r="T16" s="81"/>
      <c r="U16" s="81"/>
      <c r="V16" s="81"/>
      <c r="W16" s="81"/>
      <c r="X16" s="81"/>
      <c r="Y16" s="81"/>
      <c r="Z16" s="69"/>
      <c r="AA16" s="69"/>
      <c r="AB16" s="69"/>
      <c r="AC16" s="69"/>
    </row>
    <row r="17" spans="1:29" ht="15" customHeight="1" x14ac:dyDescent="0.25">
      <c r="A17" s="855"/>
      <c r="B17" s="856"/>
      <c r="C17" s="857"/>
      <c r="D17" s="69"/>
      <c r="E17" s="646"/>
      <c r="F17" s="646"/>
      <c r="G17" s="660"/>
      <c r="H17" s="660"/>
      <c r="I17" s="660"/>
      <c r="J17" s="654"/>
      <c r="K17" s="69"/>
      <c r="L17" s="645"/>
      <c r="M17" s="646"/>
      <c r="N17" s="647"/>
      <c r="O17" s="646"/>
      <c r="P17" s="81"/>
      <c r="Q17" s="81"/>
      <c r="R17" s="81"/>
      <c r="S17" s="81"/>
      <c r="T17" s="81"/>
      <c r="U17" s="81"/>
      <c r="V17" s="81"/>
      <c r="W17" s="81"/>
      <c r="X17" s="81"/>
      <c r="Y17" s="81"/>
      <c r="Z17" s="69"/>
      <c r="AA17" s="69"/>
      <c r="AB17" s="69"/>
      <c r="AC17" s="69"/>
    </row>
    <row r="18" spans="1:29" ht="15" customHeight="1" x14ac:dyDescent="0.25">
      <c r="A18" s="852" t="s">
        <v>865</v>
      </c>
      <c r="B18" s="853"/>
      <c r="C18" s="854"/>
      <c r="D18" s="69"/>
      <c r="E18" s="646"/>
      <c r="F18" s="646"/>
      <c r="G18" s="660"/>
      <c r="H18" s="660"/>
      <c r="I18" s="660"/>
      <c r="J18" s="654"/>
      <c r="K18" s="69"/>
      <c r="L18" s="645"/>
      <c r="M18" s="646"/>
      <c r="N18" s="647"/>
      <c r="O18" s="646"/>
      <c r="P18" s="81"/>
      <c r="Q18" s="81"/>
      <c r="R18" s="81"/>
      <c r="S18" s="81"/>
      <c r="T18" s="81"/>
      <c r="U18" s="81"/>
      <c r="V18" s="81"/>
      <c r="W18" s="81"/>
      <c r="X18" s="81"/>
      <c r="Y18" s="81"/>
      <c r="Z18" s="69"/>
      <c r="AA18" s="69"/>
      <c r="AB18" s="69"/>
      <c r="AC18" s="69"/>
    </row>
    <row r="19" spans="1:29" ht="15" customHeight="1" x14ac:dyDescent="0.25">
      <c r="A19" s="855"/>
      <c r="B19" s="856"/>
      <c r="C19" s="857"/>
      <c r="D19" s="69"/>
      <c r="E19" s="646"/>
      <c r="F19" s="646"/>
      <c r="G19" s="660"/>
      <c r="H19" s="660"/>
      <c r="I19" s="660"/>
      <c r="J19" s="654"/>
      <c r="K19" s="69"/>
      <c r="L19" s="645"/>
      <c r="M19" s="646"/>
      <c r="N19" s="647"/>
      <c r="O19" s="646"/>
      <c r="P19" s="81"/>
      <c r="Q19" s="81"/>
      <c r="R19" s="81"/>
      <c r="S19" s="81"/>
      <c r="T19" s="81"/>
      <c r="U19" s="81"/>
      <c r="V19" s="81"/>
      <c r="W19" s="81"/>
      <c r="X19" s="81"/>
      <c r="Y19" s="81"/>
      <c r="Z19" s="69"/>
      <c r="AA19" s="69"/>
      <c r="AB19" s="69"/>
      <c r="AC19" s="69"/>
    </row>
    <row r="20" spans="1:29" ht="15" customHeight="1" x14ac:dyDescent="0.25">
      <c r="A20" s="852" t="s">
        <v>633</v>
      </c>
      <c r="B20" s="853"/>
      <c r="C20" s="854"/>
      <c r="D20" s="69"/>
      <c r="E20" s="646"/>
      <c r="F20" s="646"/>
      <c r="G20" s="660"/>
      <c r="H20" s="660"/>
      <c r="I20" s="660"/>
      <c r="J20" s="654"/>
      <c r="K20" s="69"/>
      <c r="L20" s="645"/>
      <c r="M20" s="646"/>
      <c r="N20" s="647"/>
      <c r="O20" s="646"/>
      <c r="P20" s="81"/>
      <c r="Q20" s="81"/>
      <c r="R20" s="81"/>
      <c r="S20" s="81"/>
      <c r="T20" s="81"/>
      <c r="U20" s="81"/>
      <c r="V20" s="81"/>
      <c r="W20" s="81"/>
      <c r="X20" s="81"/>
      <c r="Y20" s="81"/>
      <c r="Z20" s="69"/>
      <c r="AA20" s="69"/>
      <c r="AB20" s="69"/>
      <c r="AC20" s="69"/>
    </row>
    <row r="21" spans="1:29" ht="15" customHeight="1" x14ac:dyDescent="0.25">
      <c r="A21" s="855"/>
      <c r="B21" s="856"/>
      <c r="C21" s="857"/>
      <c r="D21" s="69"/>
      <c r="E21" s="646"/>
      <c r="F21" s="646"/>
      <c r="G21" s="660"/>
      <c r="H21" s="660"/>
      <c r="I21" s="660"/>
      <c r="J21" s="654"/>
      <c r="K21" s="69"/>
      <c r="L21" s="645"/>
      <c r="M21" s="646"/>
      <c r="N21" s="647"/>
      <c r="O21" s="646"/>
      <c r="P21" s="81"/>
      <c r="Q21" s="81"/>
      <c r="R21" s="81"/>
      <c r="S21" s="81"/>
      <c r="T21" s="81"/>
      <c r="U21" s="81"/>
      <c r="V21" s="81"/>
      <c r="W21" s="81"/>
      <c r="X21" s="81"/>
      <c r="Y21" s="81"/>
      <c r="Z21" s="69"/>
      <c r="AA21" s="69"/>
      <c r="AB21" s="69"/>
      <c r="AC21" s="69"/>
    </row>
    <row r="22" spans="1:29" ht="15" customHeight="1" x14ac:dyDescent="0.25">
      <c r="A22" s="877" t="s">
        <v>901</v>
      </c>
      <c r="B22" s="878"/>
      <c r="C22" s="879"/>
      <c r="D22" s="69"/>
      <c r="E22" s="646"/>
      <c r="F22" s="646"/>
      <c r="G22" s="660"/>
      <c r="H22" s="660"/>
      <c r="I22" s="660"/>
      <c r="J22" s="654"/>
      <c r="K22" s="69"/>
      <c r="L22" s="645"/>
      <c r="M22" s="646"/>
      <c r="N22" s="647"/>
      <c r="O22" s="646"/>
      <c r="P22" s="69"/>
      <c r="Q22" s="69"/>
      <c r="R22" s="69"/>
      <c r="S22" s="69"/>
      <c r="T22" s="69"/>
      <c r="U22" s="69"/>
      <c r="V22" s="69"/>
      <c r="W22" s="69"/>
      <c r="X22" s="69"/>
      <c r="Y22" s="69"/>
      <c r="Z22" s="69"/>
      <c r="AA22" s="69"/>
      <c r="AB22" s="69"/>
      <c r="AC22" s="69"/>
    </row>
    <row r="23" spans="1:29" ht="15" customHeight="1" x14ac:dyDescent="0.25">
      <c r="A23" s="880"/>
      <c r="B23" s="881"/>
      <c r="C23" s="882"/>
      <c r="D23" s="69"/>
      <c r="E23" s="646"/>
      <c r="F23" s="646"/>
      <c r="G23" s="660"/>
      <c r="H23" s="660"/>
      <c r="I23" s="660"/>
      <c r="J23" s="654"/>
      <c r="K23" s="69"/>
      <c r="L23" s="645"/>
      <c r="M23" s="646"/>
      <c r="N23" s="647"/>
      <c r="O23" s="646"/>
      <c r="P23" s="69"/>
      <c r="Q23" s="69"/>
      <c r="R23" s="69"/>
      <c r="S23" s="69"/>
      <c r="T23" s="69"/>
      <c r="U23" s="69"/>
      <c r="V23" s="69"/>
      <c r="W23" s="69"/>
      <c r="X23" s="69"/>
      <c r="Y23" s="69"/>
      <c r="Z23" s="69"/>
      <c r="AA23" s="69"/>
      <c r="AB23" s="69"/>
      <c r="AC23" s="69"/>
    </row>
    <row r="24" spans="1:29" ht="15" customHeight="1" x14ac:dyDescent="0.25">
      <c r="A24" s="852" t="s">
        <v>666</v>
      </c>
      <c r="B24" s="853"/>
      <c r="C24" s="854"/>
      <c r="D24" s="69"/>
      <c r="E24" s="646"/>
      <c r="F24" s="646"/>
      <c r="G24" s="660"/>
      <c r="H24" s="660"/>
      <c r="I24" s="660"/>
      <c r="J24" s="654"/>
      <c r="K24" s="69"/>
      <c r="L24" s="645"/>
      <c r="M24" s="646"/>
      <c r="N24" s="655"/>
      <c r="O24" s="646"/>
      <c r="P24" s="69"/>
      <c r="Q24" s="69"/>
      <c r="R24" s="69"/>
      <c r="S24" s="69"/>
      <c r="T24" s="69"/>
      <c r="U24" s="69"/>
      <c r="V24" s="69"/>
      <c r="W24" s="69"/>
      <c r="X24" s="69"/>
      <c r="Y24" s="69"/>
      <c r="Z24" s="69"/>
      <c r="AA24" s="69"/>
      <c r="AB24" s="69"/>
      <c r="AC24" s="69"/>
    </row>
    <row r="25" spans="1:29" ht="15" customHeight="1" x14ac:dyDescent="0.25">
      <c r="A25" s="855"/>
      <c r="B25" s="856"/>
      <c r="C25" s="857"/>
      <c r="D25" s="69"/>
      <c r="E25" s="646"/>
      <c r="F25" s="646"/>
      <c r="G25" s="660"/>
      <c r="H25" s="660"/>
      <c r="I25" s="660"/>
      <c r="J25" s="654"/>
      <c r="K25" s="69"/>
      <c r="L25" s="645"/>
      <c r="M25" s="646"/>
      <c r="N25" s="655"/>
      <c r="O25" s="646"/>
      <c r="P25" s="69"/>
      <c r="Q25" s="69"/>
      <c r="R25" s="69"/>
      <c r="S25" s="69"/>
      <c r="T25" s="69"/>
      <c r="U25" s="69"/>
      <c r="V25" s="69"/>
      <c r="W25" s="69"/>
      <c r="X25" s="69"/>
      <c r="Y25" s="69"/>
      <c r="Z25" s="69"/>
      <c r="AA25" s="69"/>
      <c r="AB25" s="69"/>
      <c r="AC25" s="69"/>
    </row>
    <row r="26" spans="1:29" ht="15" customHeight="1" x14ac:dyDescent="0.25">
      <c r="A26" s="852" t="s">
        <v>667</v>
      </c>
      <c r="B26" s="853"/>
      <c r="C26" s="854"/>
      <c r="D26" s="69"/>
      <c r="E26" s="646"/>
      <c r="F26" s="646"/>
      <c r="G26" s="660"/>
      <c r="H26" s="660"/>
      <c r="I26" s="660"/>
      <c r="J26" s="654"/>
      <c r="K26" s="69"/>
      <c r="L26" s="645"/>
      <c r="M26" s="646"/>
      <c r="N26" s="655"/>
      <c r="O26" s="646"/>
      <c r="P26" s="69"/>
      <c r="Q26" s="69"/>
      <c r="R26" s="69"/>
      <c r="S26" s="69"/>
      <c r="T26" s="69"/>
      <c r="U26" s="69"/>
      <c r="V26" s="69"/>
      <c r="W26" s="69"/>
      <c r="X26" s="69"/>
      <c r="Y26" s="69"/>
      <c r="Z26" s="69"/>
      <c r="AA26" s="69"/>
      <c r="AB26" s="69"/>
      <c r="AC26" s="69"/>
    </row>
    <row r="27" spans="1:29" ht="15" customHeight="1" x14ac:dyDescent="0.25">
      <c r="A27" s="855"/>
      <c r="B27" s="856"/>
      <c r="C27" s="857"/>
      <c r="D27" s="69"/>
      <c r="E27" s="646"/>
      <c r="F27" s="646"/>
      <c r="G27" s="660"/>
      <c r="H27" s="660"/>
      <c r="I27" s="660"/>
      <c r="J27" s="654"/>
      <c r="K27" s="69"/>
      <c r="L27" s="645"/>
      <c r="M27" s="646"/>
      <c r="N27" s="655"/>
      <c r="O27" s="646"/>
      <c r="P27" s="69"/>
      <c r="Q27" s="69"/>
      <c r="R27" s="69"/>
      <c r="S27" s="69"/>
      <c r="T27" s="69"/>
      <c r="U27" s="69"/>
      <c r="V27" s="69"/>
      <c r="W27" s="69"/>
      <c r="X27" s="69"/>
      <c r="Y27" s="69"/>
      <c r="Z27" s="69"/>
      <c r="AA27" s="69"/>
      <c r="AB27" s="69"/>
      <c r="AC27" s="69"/>
    </row>
    <row r="28" spans="1:29" ht="15" customHeight="1" x14ac:dyDescent="0.25">
      <c r="A28" s="852" t="s">
        <v>668</v>
      </c>
      <c r="B28" s="853"/>
      <c r="C28" s="854"/>
      <c r="D28" s="69"/>
      <c r="E28" s="646"/>
      <c r="F28" s="646"/>
      <c r="G28" s="660"/>
      <c r="H28" s="660"/>
      <c r="I28" s="660"/>
      <c r="J28" s="654"/>
      <c r="K28" s="69"/>
      <c r="L28" s="645"/>
      <c r="M28" s="646"/>
      <c r="N28" s="655"/>
      <c r="O28" s="646"/>
      <c r="P28" s="69"/>
      <c r="Q28" s="69"/>
      <c r="R28" s="69"/>
      <c r="S28" s="69"/>
      <c r="T28" s="69"/>
      <c r="U28" s="69"/>
      <c r="V28" s="69"/>
      <c r="W28" s="69"/>
      <c r="X28" s="69"/>
      <c r="Y28" s="69"/>
      <c r="Z28" s="69"/>
      <c r="AA28" s="69"/>
      <c r="AB28" s="69"/>
      <c r="AC28" s="69"/>
    </row>
    <row r="29" spans="1:29" ht="15" customHeight="1" x14ac:dyDescent="0.25">
      <c r="A29" s="855"/>
      <c r="B29" s="856"/>
      <c r="C29" s="857"/>
      <c r="D29" s="69"/>
      <c r="E29" s="646"/>
      <c r="F29" s="646"/>
      <c r="G29" s="660"/>
      <c r="H29" s="660"/>
      <c r="I29" s="660"/>
      <c r="J29" s="654"/>
      <c r="K29" s="69"/>
      <c r="L29" s="645"/>
      <c r="M29" s="646"/>
      <c r="N29" s="655"/>
      <c r="O29" s="646"/>
      <c r="P29" s="69"/>
      <c r="Q29" s="69"/>
      <c r="R29" s="69"/>
      <c r="S29" s="69"/>
      <c r="T29" s="69"/>
      <c r="U29" s="69"/>
      <c r="V29" s="69"/>
      <c r="W29" s="69"/>
      <c r="X29" s="69"/>
      <c r="Y29" s="69"/>
      <c r="Z29" s="69"/>
      <c r="AA29" s="69"/>
      <c r="AB29" s="69"/>
      <c r="AC29" s="69"/>
    </row>
    <row r="30" spans="1:29" ht="15" customHeight="1" x14ac:dyDescent="0.25">
      <c r="A30" s="852" t="s">
        <v>669</v>
      </c>
      <c r="B30" s="853"/>
      <c r="C30" s="854"/>
      <c r="D30" s="69"/>
      <c r="E30" s="646"/>
      <c r="F30" s="646"/>
      <c r="G30" s="660"/>
      <c r="H30" s="660"/>
      <c r="I30" s="660"/>
      <c r="J30" s="654"/>
      <c r="K30" s="69"/>
      <c r="L30" s="645"/>
      <c r="M30" s="646"/>
      <c r="N30" s="655"/>
      <c r="O30" s="646"/>
      <c r="P30" s="69"/>
      <c r="Q30" s="69"/>
      <c r="R30" s="69"/>
      <c r="S30" s="69"/>
      <c r="T30" s="69"/>
      <c r="U30" s="69"/>
      <c r="V30" s="69"/>
      <c r="W30" s="69"/>
      <c r="X30" s="69"/>
      <c r="Y30" s="69"/>
      <c r="Z30" s="69"/>
      <c r="AA30" s="69"/>
      <c r="AB30" s="69"/>
      <c r="AC30" s="69"/>
    </row>
    <row r="31" spans="1:29" ht="15" customHeight="1" x14ac:dyDescent="0.25">
      <c r="A31" s="855"/>
      <c r="B31" s="856"/>
      <c r="C31" s="857"/>
      <c r="D31" s="69"/>
      <c r="E31" s="646"/>
      <c r="F31" s="646"/>
      <c r="G31" s="660"/>
      <c r="H31" s="660"/>
      <c r="I31" s="660"/>
      <c r="J31" s="654"/>
      <c r="K31" s="69"/>
      <c r="L31" s="645"/>
      <c r="M31" s="646"/>
      <c r="N31" s="655"/>
      <c r="O31" s="646"/>
      <c r="P31" s="69"/>
      <c r="Q31" s="69"/>
      <c r="R31" s="69"/>
      <c r="S31" s="69"/>
      <c r="T31" s="69"/>
      <c r="U31" s="69"/>
      <c r="V31" s="69"/>
      <c r="W31" s="69"/>
      <c r="X31" s="69"/>
      <c r="Y31" s="69"/>
      <c r="Z31" s="69"/>
      <c r="AA31" s="69"/>
      <c r="AB31" s="69"/>
      <c r="AC31" s="69"/>
    </row>
    <row r="32" spans="1:29" ht="15" customHeight="1" x14ac:dyDescent="0.25">
      <c r="A32" s="845" t="s">
        <v>862</v>
      </c>
      <c r="B32" s="846"/>
      <c r="C32" s="847"/>
      <c r="D32" s="69"/>
      <c r="E32" s="646"/>
      <c r="F32" s="646"/>
      <c r="G32" s="660"/>
      <c r="H32" s="660"/>
      <c r="I32" s="660"/>
      <c r="J32" s="654"/>
      <c r="K32" s="69"/>
      <c r="L32" s="645"/>
      <c r="M32" s="646"/>
      <c r="N32" s="655"/>
      <c r="O32" s="646"/>
      <c r="P32" s="69"/>
      <c r="Q32" s="69"/>
      <c r="R32" s="69"/>
      <c r="S32" s="69"/>
      <c r="T32" s="69"/>
      <c r="U32" s="69"/>
      <c r="V32" s="69"/>
      <c r="W32" s="69"/>
      <c r="X32" s="69"/>
      <c r="Y32" s="69"/>
      <c r="Z32" s="69"/>
      <c r="AA32" s="69"/>
      <c r="AB32" s="69"/>
      <c r="AC32" s="69"/>
    </row>
    <row r="33" spans="1:29" ht="15" customHeight="1" x14ac:dyDescent="0.25">
      <c r="A33" s="848"/>
      <c r="B33" s="849"/>
      <c r="C33" s="850"/>
      <c r="D33" s="69"/>
      <c r="E33" s="646"/>
      <c r="F33" s="646"/>
      <c r="G33" s="660"/>
      <c r="H33" s="660"/>
      <c r="I33" s="660"/>
      <c r="J33" s="654"/>
      <c r="K33" s="69"/>
      <c r="L33" s="645"/>
      <c r="M33" s="646"/>
      <c r="N33" s="655"/>
      <c r="O33" s="646"/>
      <c r="P33" s="69"/>
      <c r="Q33" s="69"/>
      <c r="R33" s="69"/>
      <c r="S33" s="69"/>
      <c r="T33" s="69"/>
      <c r="U33" s="69"/>
      <c r="V33" s="69"/>
      <c r="W33" s="69"/>
      <c r="X33" s="69"/>
      <c r="Y33" s="69"/>
      <c r="Z33" s="69"/>
      <c r="AA33" s="69"/>
      <c r="AB33" s="69"/>
      <c r="AC33" s="69"/>
    </row>
    <row r="34" spans="1:29" ht="15" customHeight="1" x14ac:dyDescent="0.25">
      <c r="A34" s="930" t="s">
        <v>12</v>
      </c>
      <c r="B34" s="931"/>
      <c r="C34" s="932"/>
      <c r="D34" s="69"/>
      <c r="E34" s="646"/>
      <c r="F34" s="646"/>
      <c r="G34" s="660"/>
      <c r="H34" s="660"/>
      <c r="I34" s="660"/>
      <c r="J34" s="654"/>
      <c r="K34" s="69"/>
      <c r="L34" s="645"/>
      <c r="M34" s="646"/>
      <c r="N34" s="655"/>
      <c r="O34" s="646"/>
      <c r="P34" s="69"/>
      <c r="Q34" s="69"/>
      <c r="R34" s="69"/>
      <c r="S34" s="69"/>
      <c r="T34" s="69"/>
      <c r="U34" s="69"/>
      <c r="V34" s="69"/>
      <c r="W34" s="69"/>
      <c r="X34" s="69"/>
      <c r="Y34" s="69"/>
      <c r="Z34" s="69"/>
      <c r="AA34" s="69"/>
      <c r="AB34" s="69"/>
      <c r="AC34" s="69"/>
    </row>
    <row r="35" spans="1:29" ht="15" customHeight="1" x14ac:dyDescent="0.25">
      <c r="A35" s="933"/>
      <c r="B35" s="934"/>
      <c r="C35" s="935"/>
      <c r="D35" s="69"/>
      <c r="E35" s="646"/>
      <c r="F35" s="646"/>
      <c r="G35" s="660"/>
      <c r="H35" s="660"/>
      <c r="I35" s="660"/>
      <c r="J35" s="654"/>
      <c r="K35" s="69"/>
      <c r="L35" s="645"/>
      <c r="M35" s="646"/>
      <c r="N35" s="655"/>
      <c r="O35" s="646"/>
      <c r="P35" s="69"/>
      <c r="Q35" s="69"/>
      <c r="R35" s="69"/>
      <c r="S35" s="69"/>
      <c r="T35" s="69"/>
      <c r="U35" s="69"/>
      <c r="V35" s="69"/>
      <c r="W35" s="69"/>
      <c r="X35" s="69"/>
      <c r="Y35" s="69"/>
      <c r="Z35" s="69"/>
      <c r="AA35" s="69"/>
      <c r="AB35" s="69"/>
      <c r="AC35" s="69"/>
    </row>
    <row r="36" spans="1:29" ht="15" customHeight="1" x14ac:dyDescent="0.25">
      <c r="A36" s="943" t="s">
        <v>15</v>
      </c>
      <c r="B36" s="944"/>
      <c r="C36" s="945"/>
      <c r="D36" s="69"/>
      <c r="E36" s="646"/>
      <c r="F36" s="646"/>
      <c r="G36" s="660"/>
      <c r="H36" s="660"/>
      <c r="I36" s="660"/>
      <c r="J36" s="654"/>
      <c r="K36" s="69"/>
      <c r="L36" s="645"/>
      <c r="M36" s="646"/>
      <c r="N36" s="655"/>
      <c r="O36" s="646"/>
      <c r="P36" s="69"/>
      <c r="Q36" s="69"/>
      <c r="R36" s="69"/>
      <c r="S36" s="69"/>
      <c r="T36" s="69"/>
      <c r="U36" s="69"/>
      <c r="V36" s="69"/>
      <c r="W36" s="69"/>
      <c r="X36" s="69"/>
      <c r="Y36" s="69"/>
      <c r="Z36" s="69"/>
      <c r="AA36" s="69"/>
      <c r="AB36" s="69"/>
      <c r="AC36" s="69"/>
    </row>
    <row r="37" spans="1:29" ht="15" customHeight="1" x14ac:dyDescent="0.25">
      <c r="A37" s="946"/>
      <c r="B37" s="947"/>
      <c r="C37" s="948"/>
      <c r="D37" s="69"/>
      <c r="E37" s="646"/>
      <c r="F37" s="646"/>
      <c r="G37" s="660"/>
      <c r="H37" s="660"/>
      <c r="I37" s="660"/>
      <c r="J37" s="654"/>
      <c r="K37" s="69"/>
      <c r="L37" s="645"/>
      <c r="M37" s="646"/>
      <c r="N37" s="647"/>
      <c r="O37" s="646"/>
      <c r="P37" s="69"/>
      <c r="Q37" s="69"/>
      <c r="R37" s="69"/>
      <c r="S37" s="69"/>
      <c r="T37" s="69"/>
      <c r="U37" s="69"/>
      <c r="V37" s="69"/>
      <c r="W37" s="69"/>
      <c r="X37" s="69"/>
      <c r="Y37" s="69"/>
      <c r="Z37" s="69"/>
      <c r="AA37" s="69"/>
      <c r="AB37" s="69"/>
      <c r="AC37" s="69"/>
    </row>
    <row r="38" spans="1:29" ht="15" customHeight="1" x14ac:dyDescent="0.25">
      <c r="A38" s="930" t="s">
        <v>17</v>
      </c>
      <c r="B38" s="931"/>
      <c r="C38" s="932"/>
      <c r="D38" s="69"/>
      <c r="E38" s="646"/>
      <c r="F38" s="646"/>
      <c r="G38" s="660"/>
      <c r="H38" s="660"/>
      <c r="I38" s="660"/>
      <c r="J38" s="654"/>
      <c r="K38" s="69"/>
      <c r="L38" s="645"/>
      <c r="M38" s="646"/>
      <c r="N38" s="647"/>
      <c r="O38" s="646"/>
      <c r="P38" s="69"/>
      <c r="Q38" s="69"/>
      <c r="R38" s="69"/>
      <c r="S38" s="69"/>
      <c r="T38" s="69"/>
      <c r="U38" s="69"/>
      <c r="V38" s="69"/>
      <c r="W38" s="69"/>
      <c r="X38" s="69"/>
      <c r="Y38" s="69"/>
      <c r="Z38" s="69"/>
      <c r="AA38" s="69"/>
      <c r="AB38" s="69"/>
      <c r="AC38" s="69"/>
    </row>
    <row r="39" spans="1:29" ht="15" customHeight="1" x14ac:dyDescent="0.25">
      <c r="A39" s="933"/>
      <c r="B39" s="934"/>
      <c r="C39" s="935"/>
      <c r="D39" s="69"/>
      <c r="E39" s="646"/>
      <c r="F39" s="646"/>
      <c r="G39" s="660"/>
      <c r="H39" s="660"/>
      <c r="I39" s="660"/>
      <c r="J39" s="654"/>
      <c r="K39" s="69"/>
      <c r="L39" s="645"/>
      <c r="M39" s="646"/>
      <c r="N39" s="647"/>
      <c r="O39" s="646"/>
      <c r="P39" s="69"/>
      <c r="Q39" s="69"/>
      <c r="R39" s="69"/>
      <c r="S39" s="69"/>
      <c r="T39" s="69"/>
      <c r="U39" s="69"/>
      <c r="V39" s="69"/>
      <c r="W39" s="69"/>
      <c r="X39" s="69"/>
      <c r="Y39" s="69"/>
      <c r="Z39" s="69"/>
      <c r="AA39" s="69"/>
      <c r="AB39" s="69"/>
      <c r="AC39" s="69"/>
    </row>
    <row r="40" spans="1:29" ht="15" customHeight="1" x14ac:dyDescent="0.25">
      <c r="D40" s="69"/>
      <c r="E40" s="646"/>
      <c r="F40" s="646"/>
      <c r="G40" s="660"/>
      <c r="H40" s="660"/>
      <c r="I40" s="660"/>
      <c r="J40" s="654"/>
      <c r="K40" s="69"/>
      <c r="L40" s="645"/>
      <c r="M40" s="646"/>
      <c r="N40" s="647"/>
      <c r="O40" s="646"/>
      <c r="P40" s="69"/>
      <c r="Q40" s="69"/>
      <c r="R40" s="69"/>
      <c r="S40" s="69"/>
      <c r="T40" s="69"/>
      <c r="U40" s="69"/>
      <c r="V40" s="69"/>
      <c r="W40" s="69"/>
      <c r="X40" s="69"/>
      <c r="Y40" s="69"/>
      <c r="Z40" s="69"/>
      <c r="AA40" s="69"/>
      <c r="AB40" s="69"/>
      <c r="AC40" s="69"/>
    </row>
    <row r="41" spans="1:29" ht="15" customHeight="1" x14ac:dyDescent="0.25">
      <c r="D41" s="69"/>
      <c r="E41" s="646"/>
      <c r="F41" s="646"/>
      <c r="G41" s="660"/>
      <c r="H41" s="660"/>
      <c r="I41" s="660"/>
      <c r="J41" s="654"/>
      <c r="K41" s="69"/>
      <c r="L41" s="645"/>
      <c r="M41" s="646"/>
      <c r="N41" s="647"/>
      <c r="O41" s="646"/>
      <c r="P41" s="69"/>
      <c r="Q41" s="69"/>
      <c r="R41" s="69"/>
      <c r="S41" s="69"/>
      <c r="T41" s="69"/>
      <c r="U41" s="69"/>
      <c r="V41" s="69"/>
      <c r="W41" s="69"/>
      <c r="X41" s="69"/>
      <c r="Y41" s="69"/>
      <c r="Z41" s="69"/>
      <c r="AA41" s="69"/>
      <c r="AB41" s="69"/>
      <c r="AC41" s="69"/>
    </row>
    <row r="42" spans="1:29" ht="15" customHeight="1" x14ac:dyDescent="0.25">
      <c r="A42" s="858" t="s">
        <v>22</v>
      </c>
      <c r="B42" s="858"/>
      <c r="C42" s="858"/>
      <c r="D42" s="69"/>
      <c r="E42" s="646"/>
      <c r="F42" s="646"/>
      <c r="G42" s="660"/>
      <c r="H42" s="660"/>
      <c r="I42" s="660"/>
      <c r="J42" s="654"/>
      <c r="K42" s="69"/>
      <c r="L42" s="645"/>
      <c r="M42" s="646"/>
      <c r="N42" s="647"/>
      <c r="O42" s="646"/>
      <c r="P42" s="69"/>
      <c r="Q42" s="69"/>
      <c r="R42" s="69"/>
      <c r="S42" s="69"/>
      <c r="T42" s="69"/>
      <c r="U42" s="69"/>
      <c r="V42" s="69"/>
      <c r="W42" s="69"/>
      <c r="X42" s="69"/>
      <c r="Y42" s="69"/>
      <c r="Z42" s="69"/>
      <c r="AA42" s="69"/>
      <c r="AB42" s="69"/>
      <c r="AC42" s="69"/>
    </row>
    <row r="43" spans="1:29" ht="15" customHeight="1" x14ac:dyDescent="0.25">
      <c r="A43" s="73" t="s">
        <v>80</v>
      </c>
      <c r="B43" s="667"/>
      <c r="C43" s="667"/>
      <c r="D43" s="69"/>
      <c r="E43" s="646"/>
      <c r="F43" s="646"/>
      <c r="G43" s="660"/>
      <c r="H43" s="660"/>
      <c r="I43" s="660"/>
      <c r="J43" s="654"/>
      <c r="K43" s="69"/>
      <c r="L43" s="645"/>
      <c r="M43" s="646"/>
      <c r="N43" s="647"/>
      <c r="O43" s="646"/>
      <c r="P43" s="69"/>
      <c r="Q43" s="69"/>
      <c r="R43" s="69"/>
      <c r="S43" s="69"/>
      <c r="T43" s="69"/>
      <c r="U43" s="69"/>
      <c r="V43" s="69"/>
      <c r="W43" s="69"/>
      <c r="X43" s="69"/>
      <c r="Y43" s="69"/>
      <c r="Z43" s="69"/>
      <c r="AA43" s="69"/>
      <c r="AB43" s="69"/>
      <c r="AC43" s="69"/>
    </row>
    <row r="44" spans="1:29" ht="15" customHeight="1" x14ac:dyDescent="0.25">
      <c r="A44" s="73" t="s">
        <v>24</v>
      </c>
      <c r="B44" s="667"/>
      <c r="C44" s="667"/>
      <c r="D44" s="69"/>
      <c r="E44" s="646"/>
      <c r="F44" s="646"/>
      <c r="G44" s="660"/>
      <c r="H44" s="660"/>
      <c r="I44" s="660"/>
      <c r="J44" s="654"/>
      <c r="K44" s="69"/>
      <c r="L44" s="645"/>
      <c r="M44" s="646"/>
      <c r="N44" s="647"/>
      <c r="O44" s="646"/>
      <c r="P44" s="69"/>
      <c r="Q44" s="69"/>
      <c r="R44" s="69"/>
      <c r="S44" s="69"/>
      <c r="T44" s="69"/>
      <c r="U44" s="69"/>
      <c r="V44" s="69"/>
      <c r="W44" s="69"/>
      <c r="X44" s="69"/>
      <c r="Y44" s="69"/>
      <c r="Z44" s="69"/>
      <c r="AA44" s="69"/>
      <c r="AB44" s="69"/>
      <c r="AC44" s="69"/>
    </row>
    <row r="45" spans="1:29" ht="15" customHeight="1" x14ac:dyDescent="0.25">
      <c r="A45" s="73" t="s">
        <v>25</v>
      </c>
      <c r="B45" s="667"/>
      <c r="C45" s="667"/>
      <c r="D45" s="69"/>
      <c r="E45" s="646"/>
      <c r="F45" s="646"/>
      <c r="G45" s="660"/>
      <c r="H45" s="660"/>
      <c r="I45" s="660"/>
      <c r="J45" s="654"/>
      <c r="K45" s="69"/>
      <c r="L45" s="645"/>
      <c r="M45" s="646"/>
      <c r="N45" s="647"/>
      <c r="O45" s="646"/>
      <c r="P45" s="69"/>
      <c r="Q45" s="69"/>
      <c r="R45" s="69"/>
      <c r="S45" s="69"/>
      <c r="T45" s="69"/>
      <c r="U45" s="69"/>
      <c r="V45" s="69"/>
      <c r="W45" s="69"/>
      <c r="X45" s="69"/>
      <c r="Y45" s="69"/>
      <c r="Z45" s="69"/>
      <c r="AA45" s="69"/>
      <c r="AB45" s="69"/>
      <c r="AC45" s="69"/>
    </row>
    <row r="46" spans="1:29" ht="15" customHeight="1" x14ac:dyDescent="0.25">
      <c r="A46" s="73" t="s">
        <v>26</v>
      </c>
      <c r="B46" s="667"/>
      <c r="C46" s="667"/>
      <c r="D46" s="69"/>
      <c r="E46" s="646"/>
      <c r="F46" s="646"/>
      <c r="G46" s="660"/>
      <c r="H46" s="660"/>
      <c r="I46" s="660"/>
      <c r="J46" s="654"/>
      <c r="K46" s="69"/>
      <c r="L46" s="645"/>
      <c r="M46" s="646"/>
      <c r="N46" s="647"/>
      <c r="O46" s="646"/>
      <c r="P46" s="69"/>
      <c r="Q46" s="69"/>
      <c r="R46" s="69"/>
      <c r="S46" s="69"/>
      <c r="T46" s="69"/>
      <c r="U46" s="69"/>
      <c r="V46" s="69"/>
      <c r="W46" s="69"/>
      <c r="X46" s="69"/>
      <c r="Y46" s="69"/>
      <c r="Z46" s="69"/>
      <c r="AA46" s="69"/>
      <c r="AB46" s="69"/>
      <c r="AC46" s="69"/>
    </row>
    <row r="47" spans="1:29" ht="15" customHeight="1" x14ac:dyDescent="0.25">
      <c r="A47" s="73" t="s">
        <v>27</v>
      </c>
      <c r="B47" s="667"/>
      <c r="C47" s="667"/>
      <c r="D47" s="69"/>
      <c r="E47" s="646"/>
      <c r="F47" s="646"/>
      <c r="G47" s="660"/>
      <c r="H47" s="660"/>
      <c r="I47" s="660"/>
      <c r="J47" s="654"/>
      <c r="K47" s="69"/>
      <c r="L47" s="645"/>
      <c r="M47" s="646"/>
      <c r="N47" s="647"/>
      <c r="O47" s="646"/>
      <c r="P47" s="69"/>
      <c r="Q47" s="69"/>
      <c r="R47" s="69"/>
      <c r="S47" s="69"/>
      <c r="T47" s="69"/>
      <c r="U47" s="69"/>
      <c r="V47" s="69"/>
      <c r="W47" s="69"/>
      <c r="X47" s="69"/>
      <c r="Y47" s="69"/>
      <c r="Z47" s="69"/>
      <c r="AA47" s="69"/>
      <c r="AB47" s="69"/>
      <c r="AC47" s="69"/>
    </row>
    <row r="48" spans="1:29" ht="15" customHeight="1" x14ac:dyDescent="0.25">
      <c r="A48" s="73" t="s">
        <v>28</v>
      </c>
      <c r="B48" s="667"/>
      <c r="C48" s="667"/>
      <c r="D48" s="69"/>
      <c r="E48" s="646"/>
      <c r="F48" s="646"/>
      <c r="G48" s="660"/>
      <c r="H48" s="660"/>
      <c r="I48" s="660"/>
      <c r="J48" s="654"/>
      <c r="K48" s="69"/>
      <c r="L48" s="645"/>
      <c r="M48" s="646"/>
      <c r="N48" s="647"/>
      <c r="O48" s="646"/>
      <c r="P48" s="69"/>
      <c r="Q48" s="69"/>
      <c r="R48" s="69"/>
      <c r="S48" s="69"/>
      <c r="T48" s="69"/>
      <c r="U48" s="69"/>
      <c r="V48" s="69"/>
      <c r="W48" s="69"/>
      <c r="X48" s="69"/>
      <c r="Y48" s="69"/>
      <c r="Z48" s="69"/>
      <c r="AA48" s="69"/>
      <c r="AB48" s="69"/>
      <c r="AC48" s="69"/>
    </row>
    <row r="49" spans="1:29" ht="15" customHeight="1" x14ac:dyDescent="0.25">
      <c r="A49" s="79"/>
      <c r="B49" s="667"/>
      <c r="C49" s="667"/>
      <c r="D49" s="69"/>
      <c r="E49" s="646"/>
      <c r="F49" s="646"/>
      <c r="G49" s="660"/>
      <c r="H49" s="660"/>
      <c r="I49" s="660"/>
      <c r="J49" s="654"/>
      <c r="K49" s="69"/>
      <c r="L49" s="645"/>
      <c r="M49" s="646"/>
      <c r="N49" s="647"/>
      <c r="O49" s="646"/>
      <c r="P49" s="69"/>
      <c r="Q49" s="69"/>
      <c r="R49" s="69"/>
      <c r="S49" s="69"/>
      <c r="T49" s="69"/>
      <c r="U49" s="69"/>
      <c r="V49" s="69"/>
      <c r="W49" s="69"/>
      <c r="X49" s="69"/>
      <c r="Y49" s="69"/>
      <c r="Z49" s="69"/>
      <c r="AA49" s="69"/>
      <c r="AB49" s="69"/>
      <c r="AC49" s="69"/>
    </row>
    <row r="50" spans="1:29" ht="15" customHeight="1" x14ac:dyDescent="0.25">
      <c r="A50" s="859" t="s">
        <v>810</v>
      </c>
      <c r="B50" s="859"/>
      <c r="C50" s="859"/>
      <c r="D50" s="69"/>
      <c r="E50" s="646"/>
      <c r="F50" s="646"/>
      <c r="G50" s="660"/>
      <c r="H50" s="660"/>
      <c r="I50" s="660"/>
      <c r="J50" s="654"/>
      <c r="K50" s="69"/>
      <c r="L50" s="645"/>
      <c r="M50" s="646"/>
      <c r="N50" s="647"/>
      <c r="O50" s="646"/>
      <c r="P50" s="69"/>
      <c r="Q50" s="69"/>
      <c r="R50" s="69"/>
      <c r="S50" s="69"/>
      <c r="T50" s="69"/>
      <c r="U50" s="69"/>
      <c r="V50" s="69"/>
      <c r="W50" s="69"/>
      <c r="X50" s="69"/>
      <c r="Y50" s="69"/>
      <c r="Z50" s="69"/>
      <c r="AA50" s="69"/>
      <c r="AB50" s="69"/>
      <c r="AC50" s="69"/>
    </row>
    <row r="51" spans="1:29" ht="15" customHeight="1" x14ac:dyDescent="0.25">
      <c r="A51" s="859"/>
      <c r="B51" s="859"/>
      <c r="C51" s="859"/>
      <c r="D51" s="69"/>
      <c r="E51" s="646"/>
      <c r="F51" s="646"/>
      <c r="G51" s="660"/>
      <c r="H51" s="660"/>
      <c r="I51" s="660"/>
      <c r="J51" s="654"/>
      <c r="K51" s="69"/>
      <c r="L51" s="645"/>
      <c r="M51" s="646"/>
      <c r="N51" s="647"/>
      <c r="O51" s="646"/>
      <c r="P51" s="69"/>
      <c r="Q51" s="69"/>
      <c r="R51" s="69"/>
      <c r="S51" s="69"/>
      <c r="T51" s="69"/>
      <c r="U51" s="69"/>
      <c r="V51" s="69"/>
      <c r="W51" s="69"/>
      <c r="X51" s="69"/>
      <c r="Y51" s="69"/>
      <c r="Z51" s="69"/>
      <c r="AA51" s="69"/>
      <c r="AB51" s="69"/>
      <c r="AC51" s="69"/>
    </row>
    <row r="52" spans="1:29" ht="15" customHeight="1" x14ac:dyDescent="0.25">
      <c r="A52" s="851" t="s">
        <v>29</v>
      </c>
      <c r="B52" s="851"/>
      <c r="C52" s="851"/>
      <c r="D52" s="69"/>
      <c r="E52" s="646"/>
      <c r="F52" s="646"/>
      <c r="G52" s="660"/>
      <c r="H52" s="660"/>
      <c r="I52" s="660"/>
      <c r="J52" s="654"/>
      <c r="K52" s="69"/>
      <c r="L52" s="645"/>
      <c r="M52" s="646"/>
      <c r="N52" s="647"/>
      <c r="O52" s="646"/>
      <c r="P52" s="69"/>
      <c r="Q52" s="69"/>
      <c r="R52" s="69"/>
      <c r="S52" s="69"/>
      <c r="T52" s="69"/>
      <c r="U52" s="69"/>
      <c r="V52" s="69"/>
      <c r="W52" s="69"/>
      <c r="X52" s="69"/>
      <c r="Y52" s="69"/>
      <c r="Z52" s="69"/>
      <c r="AA52" s="69"/>
      <c r="AB52" s="69"/>
      <c r="AC52" s="69"/>
    </row>
    <row r="53" spans="1:29" ht="15" customHeight="1" x14ac:dyDescent="0.25">
      <c r="A53" s="851"/>
      <c r="B53" s="851"/>
      <c r="C53" s="851"/>
      <c r="D53" s="69"/>
      <c r="E53" s="646"/>
      <c r="F53" s="646"/>
      <c r="G53" s="660"/>
      <c r="H53" s="660"/>
      <c r="I53" s="660"/>
      <c r="J53" s="654"/>
      <c r="K53" s="69"/>
      <c r="L53" s="645"/>
      <c r="M53" s="646"/>
      <c r="N53" s="647"/>
      <c r="O53" s="646"/>
      <c r="P53" s="69"/>
      <c r="Q53" s="69"/>
      <c r="R53" s="69"/>
      <c r="S53" s="69"/>
      <c r="T53" s="69"/>
      <c r="U53" s="69"/>
      <c r="V53" s="69"/>
      <c r="W53" s="69"/>
      <c r="X53" s="69"/>
      <c r="Y53" s="69"/>
      <c r="Z53" s="69"/>
      <c r="AA53" s="69"/>
      <c r="AB53" s="69"/>
      <c r="AC53" s="69"/>
    </row>
    <row r="54" spans="1:29" ht="15" customHeight="1" x14ac:dyDescent="0.25">
      <c r="A54" s="666"/>
      <c r="C54" s="666"/>
      <c r="D54" s="69"/>
      <c r="E54" s="646"/>
      <c r="F54" s="646"/>
      <c r="G54" s="660"/>
      <c r="H54" s="660"/>
      <c r="I54" s="660"/>
      <c r="J54" s="654"/>
      <c r="K54" s="69"/>
      <c r="L54" s="645"/>
      <c r="M54" s="646"/>
      <c r="N54" s="647"/>
      <c r="O54" s="646"/>
      <c r="P54" s="69"/>
      <c r="Q54" s="69"/>
      <c r="R54" s="69"/>
      <c r="S54" s="69"/>
      <c r="T54" s="69"/>
      <c r="U54" s="69"/>
      <c r="V54" s="69"/>
      <c r="W54" s="69"/>
      <c r="X54" s="69"/>
      <c r="Y54" s="69"/>
      <c r="Z54" s="69"/>
      <c r="AA54" s="69"/>
      <c r="AB54" s="69"/>
      <c r="AC54" s="69"/>
    </row>
    <row r="55" spans="1:29" ht="15" customHeight="1" x14ac:dyDescent="0.25">
      <c r="D55" s="69"/>
      <c r="E55" s="646"/>
      <c r="F55" s="646"/>
      <c r="G55" s="660"/>
      <c r="H55" s="660"/>
      <c r="I55" s="660"/>
      <c r="J55" s="654"/>
      <c r="K55" s="69"/>
      <c r="L55" s="645"/>
      <c r="M55" s="646"/>
      <c r="N55" s="647"/>
      <c r="O55" s="646"/>
      <c r="P55" s="69"/>
      <c r="Q55" s="69"/>
      <c r="R55" s="69"/>
      <c r="S55" s="69"/>
      <c r="T55" s="69"/>
      <c r="U55" s="69"/>
      <c r="V55" s="69"/>
      <c r="W55" s="69"/>
      <c r="X55" s="69"/>
      <c r="Y55" s="69"/>
      <c r="Z55" s="69"/>
      <c r="AA55" s="69"/>
      <c r="AB55" s="69"/>
      <c r="AC55" s="69"/>
    </row>
    <row r="56" spans="1:29" ht="15" customHeight="1" x14ac:dyDescent="0.25">
      <c r="D56" s="69"/>
      <c r="E56" s="646"/>
      <c r="F56" s="646"/>
      <c r="G56" s="660"/>
      <c r="H56" s="660"/>
      <c r="I56" s="660"/>
      <c r="J56" s="654"/>
      <c r="K56" s="69"/>
      <c r="L56" s="645"/>
      <c r="M56" s="646"/>
      <c r="N56" s="647"/>
      <c r="O56" s="646"/>
      <c r="P56" s="69"/>
      <c r="Q56" s="69"/>
      <c r="R56" s="69"/>
      <c r="S56" s="69"/>
      <c r="T56" s="69"/>
      <c r="U56" s="69"/>
      <c r="V56" s="69"/>
      <c r="W56" s="69"/>
      <c r="X56" s="69"/>
      <c r="Y56" s="69"/>
      <c r="Z56" s="69"/>
      <c r="AA56" s="69"/>
      <c r="AB56" s="69"/>
      <c r="AC56" s="69"/>
    </row>
    <row r="57" spans="1:29" ht="15" customHeight="1" x14ac:dyDescent="0.25">
      <c r="D57" s="69"/>
      <c r="E57" s="646"/>
      <c r="F57" s="646"/>
      <c r="G57" s="660"/>
      <c r="H57" s="660"/>
      <c r="I57" s="660"/>
      <c r="J57" s="654"/>
      <c r="K57" s="69"/>
      <c r="L57" s="645"/>
      <c r="M57" s="646"/>
      <c r="N57" s="647"/>
      <c r="O57" s="646"/>
      <c r="P57" s="69"/>
      <c r="Q57" s="69"/>
      <c r="R57" s="69"/>
      <c r="S57" s="69"/>
      <c r="T57" s="69"/>
      <c r="U57" s="69"/>
      <c r="V57" s="69"/>
      <c r="W57" s="69"/>
      <c r="X57" s="69"/>
      <c r="Y57" s="69"/>
      <c r="Z57" s="69"/>
      <c r="AA57" s="69"/>
      <c r="AB57" s="69"/>
      <c r="AC57" s="69"/>
    </row>
    <row r="58" spans="1:29" ht="15" customHeight="1" x14ac:dyDescent="0.25">
      <c r="D58" s="69"/>
      <c r="E58" s="646"/>
      <c r="F58" s="646"/>
      <c r="G58" s="660"/>
      <c r="H58" s="660"/>
      <c r="I58" s="660"/>
      <c r="J58" s="654"/>
      <c r="K58" s="69"/>
      <c r="L58" s="645"/>
      <c r="M58" s="646"/>
      <c r="N58" s="647"/>
      <c r="O58" s="646"/>
      <c r="P58" s="69"/>
      <c r="Q58" s="69"/>
      <c r="R58" s="69"/>
      <c r="S58" s="69"/>
      <c r="T58" s="69"/>
      <c r="U58" s="69"/>
      <c r="V58" s="69"/>
      <c r="W58" s="69"/>
      <c r="X58" s="69"/>
      <c r="Y58" s="69"/>
      <c r="Z58" s="69"/>
      <c r="AA58" s="69"/>
      <c r="AB58" s="69"/>
      <c r="AC58" s="69"/>
    </row>
    <row r="59" spans="1:29" ht="15" customHeight="1" x14ac:dyDescent="0.25">
      <c r="D59" s="69"/>
      <c r="E59" s="646"/>
      <c r="F59" s="646"/>
      <c r="G59" s="660"/>
      <c r="H59" s="660"/>
      <c r="I59" s="660"/>
      <c r="J59" s="654"/>
      <c r="K59" s="69"/>
      <c r="L59" s="645"/>
      <c r="M59" s="646"/>
      <c r="N59" s="647"/>
      <c r="O59" s="646"/>
      <c r="P59" s="69"/>
      <c r="Q59" s="69"/>
      <c r="R59" s="69"/>
      <c r="S59" s="69"/>
      <c r="T59" s="69"/>
      <c r="U59" s="69"/>
      <c r="V59" s="69"/>
      <c r="W59" s="69"/>
      <c r="X59" s="69"/>
      <c r="Y59" s="69"/>
      <c r="Z59" s="69"/>
      <c r="AA59" s="69"/>
      <c r="AB59" s="69"/>
      <c r="AC59" s="69"/>
    </row>
    <row r="60" spans="1:29" ht="15" customHeight="1" x14ac:dyDescent="0.25">
      <c r="D60" s="69"/>
      <c r="E60" s="646"/>
      <c r="F60" s="646"/>
      <c r="G60" s="660"/>
      <c r="H60" s="660"/>
      <c r="I60" s="660"/>
      <c r="J60" s="654"/>
      <c r="K60" s="69"/>
      <c r="L60" s="645"/>
      <c r="M60" s="646"/>
      <c r="N60" s="647"/>
      <c r="O60" s="646"/>
      <c r="P60" s="69"/>
      <c r="Q60" s="69"/>
      <c r="R60" s="69"/>
      <c r="S60" s="69"/>
      <c r="T60" s="69"/>
      <c r="U60" s="69"/>
      <c r="V60" s="69"/>
      <c r="W60" s="69"/>
      <c r="X60" s="69"/>
      <c r="Y60" s="69"/>
      <c r="Z60" s="69"/>
      <c r="AA60" s="69"/>
      <c r="AB60" s="69"/>
      <c r="AC60" s="69"/>
    </row>
    <row r="61" spans="1:29" ht="15" customHeight="1" x14ac:dyDescent="0.25">
      <c r="D61" s="69"/>
      <c r="E61" s="646"/>
      <c r="F61" s="646"/>
      <c r="G61" s="660"/>
      <c r="H61" s="660"/>
      <c r="I61" s="660"/>
      <c r="J61" s="654"/>
      <c r="K61" s="69"/>
      <c r="L61" s="645"/>
      <c r="M61" s="646"/>
      <c r="N61" s="647"/>
      <c r="O61" s="646"/>
      <c r="P61" s="69"/>
      <c r="Q61" s="69"/>
      <c r="R61" s="69"/>
      <c r="S61" s="69"/>
      <c r="T61" s="69"/>
      <c r="U61" s="69"/>
      <c r="V61" s="69"/>
      <c r="W61" s="69"/>
      <c r="X61" s="69"/>
      <c r="Y61" s="69"/>
      <c r="Z61" s="69"/>
      <c r="AA61" s="69"/>
      <c r="AB61" s="69"/>
      <c r="AC61" s="69"/>
    </row>
    <row r="62" spans="1:29" ht="15" customHeight="1" x14ac:dyDescent="0.25">
      <c r="D62" s="69"/>
      <c r="E62" s="646"/>
      <c r="F62" s="646"/>
      <c r="G62" s="660"/>
      <c r="H62" s="660"/>
      <c r="I62" s="660"/>
      <c r="J62" s="654"/>
      <c r="K62" s="69"/>
      <c r="L62" s="645"/>
      <c r="M62" s="646"/>
      <c r="N62" s="647"/>
      <c r="O62" s="646"/>
      <c r="P62" s="69"/>
      <c r="Q62" s="69"/>
      <c r="R62" s="69"/>
      <c r="S62" s="69"/>
      <c r="T62" s="69"/>
      <c r="U62" s="69"/>
      <c r="V62" s="69"/>
      <c r="W62" s="69"/>
      <c r="X62" s="69"/>
      <c r="Y62" s="69"/>
      <c r="Z62" s="69"/>
      <c r="AA62" s="69"/>
      <c r="AB62" s="69"/>
      <c r="AC62" s="69"/>
    </row>
    <row r="63" spans="1:29" ht="15" customHeight="1" x14ac:dyDescent="0.25">
      <c r="D63" s="69"/>
      <c r="E63" s="646"/>
      <c r="F63" s="646"/>
      <c r="G63" s="660"/>
      <c r="H63" s="660"/>
      <c r="I63" s="660"/>
      <c r="J63" s="654"/>
      <c r="K63" s="69"/>
      <c r="L63" s="645"/>
      <c r="M63" s="646"/>
      <c r="N63" s="647"/>
      <c r="O63" s="646"/>
      <c r="P63" s="69"/>
      <c r="Q63" s="69"/>
      <c r="R63" s="69"/>
      <c r="S63" s="69"/>
      <c r="T63" s="69"/>
      <c r="U63" s="69"/>
      <c r="V63" s="69"/>
      <c r="W63" s="69"/>
      <c r="X63" s="69"/>
      <c r="Y63" s="69"/>
      <c r="Z63" s="69"/>
      <c r="AA63" s="69"/>
      <c r="AB63" s="69"/>
      <c r="AC63" s="69"/>
    </row>
    <row r="64" spans="1:29" ht="15" customHeight="1" x14ac:dyDescent="0.25">
      <c r="D64" s="69"/>
      <c r="E64" s="646"/>
      <c r="F64" s="646"/>
      <c r="G64" s="660"/>
      <c r="H64" s="660"/>
      <c r="I64" s="660"/>
      <c r="J64" s="654"/>
      <c r="K64" s="69"/>
      <c r="L64" s="645"/>
      <c r="M64" s="646"/>
      <c r="N64" s="647"/>
      <c r="O64" s="646"/>
      <c r="P64" s="69"/>
      <c r="Q64" s="69"/>
      <c r="R64" s="69"/>
      <c r="S64" s="69"/>
      <c r="T64" s="69"/>
      <c r="U64" s="69"/>
      <c r="V64" s="69"/>
      <c r="W64" s="69"/>
      <c r="X64" s="69"/>
      <c r="Y64" s="69"/>
      <c r="Z64" s="69"/>
      <c r="AA64" s="69"/>
      <c r="AB64" s="69"/>
      <c r="AC64" s="69"/>
    </row>
    <row r="65" spans="4:29" ht="15" customHeight="1" x14ac:dyDescent="0.25">
      <c r="D65" s="69"/>
      <c r="E65" s="646"/>
      <c r="F65" s="646"/>
      <c r="G65" s="660"/>
      <c r="H65" s="660"/>
      <c r="I65" s="660"/>
      <c r="J65" s="654"/>
      <c r="K65" s="69"/>
      <c r="L65" s="645"/>
      <c r="M65" s="646"/>
      <c r="N65" s="647"/>
      <c r="O65" s="646"/>
      <c r="P65" s="69"/>
      <c r="Q65" s="69"/>
      <c r="R65" s="69"/>
      <c r="S65" s="69"/>
      <c r="T65" s="69"/>
      <c r="U65" s="69"/>
      <c r="V65" s="69"/>
      <c r="W65" s="69"/>
      <c r="X65" s="69"/>
      <c r="Y65" s="69"/>
      <c r="Z65" s="69"/>
      <c r="AA65" s="69"/>
      <c r="AB65" s="69"/>
      <c r="AC65" s="69"/>
    </row>
    <row r="66" spans="4:29" ht="15" customHeight="1" x14ac:dyDescent="0.25">
      <c r="D66" s="69"/>
      <c r="E66" s="646"/>
      <c r="F66" s="646"/>
      <c r="G66" s="660"/>
      <c r="H66" s="660"/>
      <c r="I66" s="660"/>
      <c r="J66" s="654"/>
      <c r="K66" s="69"/>
      <c r="L66" s="645"/>
      <c r="M66" s="646"/>
      <c r="N66" s="647"/>
      <c r="O66" s="646"/>
      <c r="P66" s="69"/>
      <c r="Q66" s="69"/>
      <c r="R66" s="69"/>
      <c r="S66" s="69"/>
      <c r="T66" s="69"/>
      <c r="U66" s="69"/>
      <c r="V66" s="69"/>
      <c r="W66" s="69"/>
      <c r="X66" s="69"/>
      <c r="Y66" s="69"/>
      <c r="Z66" s="69"/>
      <c r="AA66" s="69"/>
      <c r="AB66" s="69"/>
      <c r="AC66" s="69"/>
    </row>
    <row r="67" spans="4:29" ht="15" customHeight="1" x14ac:dyDescent="0.25">
      <c r="D67" s="69"/>
      <c r="E67" s="646"/>
      <c r="F67" s="646"/>
      <c r="G67" s="660"/>
      <c r="H67" s="660"/>
      <c r="I67" s="660"/>
      <c r="J67" s="654"/>
      <c r="K67" s="69"/>
      <c r="L67" s="645"/>
      <c r="M67" s="646"/>
      <c r="N67" s="647"/>
      <c r="O67" s="646"/>
      <c r="P67" s="69"/>
      <c r="Q67" s="69"/>
      <c r="R67" s="69"/>
      <c r="S67" s="69"/>
      <c r="T67" s="69"/>
      <c r="U67" s="69"/>
      <c r="V67" s="69"/>
      <c r="W67" s="69"/>
      <c r="X67" s="69"/>
      <c r="Y67" s="69"/>
      <c r="Z67" s="69"/>
      <c r="AA67" s="69"/>
      <c r="AB67" s="69"/>
      <c r="AC67" s="69"/>
    </row>
    <row r="68" spans="4:29" ht="15" customHeight="1" x14ac:dyDescent="0.25">
      <c r="D68" s="69"/>
      <c r="E68" s="646"/>
      <c r="F68" s="646"/>
      <c r="G68" s="660"/>
      <c r="H68" s="660"/>
      <c r="I68" s="660"/>
      <c r="J68" s="654"/>
      <c r="K68" s="69"/>
      <c r="L68" s="645"/>
      <c r="M68" s="646"/>
      <c r="N68" s="647"/>
      <c r="O68" s="646"/>
      <c r="P68" s="69"/>
      <c r="Q68" s="69"/>
      <c r="R68" s="69"/>
      <c r="S68" s="69"/>
      <c r="T68" s="69"/>
      <c r="U68" s="69"/>
      <c r="V68" s="69"/>
      <c r="W68" s="69"/>
      <c r="X68" s="69"/>
      <c r="Y68" s="69"/>
      <c r="Z68" s="69"/>
      <c r="AA68" s="69"/>
      <c r="AB68" s="69"/>
      <c r="AC68" s="69"/>
    </row>
    <row r="69" spans="4:29" ht="15" customHeight="1" x14ac:dyDescent="0.25">
      <c r="D69" s="69"/>
      <c r="E69" s="646"/>
      <c r="F69" s="646"/>
      <c r="G69" s="660"/>
      <c r="H69" s="660"/>
      <c r="I69" s="660"/>
      <c r="J69" s="654"/>
      <c r="K69" s="69"/>
      <c r="L69" s="645"/>
      <c r="M69" s="646"/>
      <c r="N69" s="647"/>
      <c r="O69" s="646"/>
      <c r="P69" s="69"/>
      <c r="Q69" s="69"/>
      <c r="R69" s="69"/>
      <c r="S69" s="69"/>
      <c r="T69" s="69"/>
      <c r="U69" s="69"/>
      <c r="V69" s="69"/>
      <c r="W69" s="69"/>
      <c r="X69" s="69"/>
      <c r="Y69" s="69"/>
      <c r="Z69" s="69"/>
      <c r="AA69" s="69"/>
      <c r="AB69" s="69"/>
      <c r="AC69" s="69"/>
    </row>
    <row r="70" spans="4:29" ht="15" customHeight="1" x14ac:dyDescent="0.25">
      <c r="D70" s="69"/>
      <c r="E70" s="646"/>
      <c r="F70" s="646"/>
      <c r="G70" s="660"/>
      <c r="H70" s="660"/>
      <c r="I70" s="660"/>
      <c r="J70" s="654"/>
      <c r="K70" s="69"/>
      <c r="L70" s="645"/>
      <c r="M70" s="646"/>
      <c r="N70" s="647"/>
      <c r="O70" s="646"/>
      <c r="P70" s="69"/>
      <c r="Q70" s="69"/>
      <c r="R70" s="69"/>
      <c r="S70" s="69"/>
      <c r="T70" s="69"/>
      <c r="U70" s="69"/>
      <c r="V70" s="69"/>
      <c r="W70" s="69"/>
      <c r="X70" s="69"/>
      <c r="Y70" s="69"/>
      <c r="Z70" s="69"/>
      <c r="AA70" s="69"/>
      <c r="AB70" s="69"/>
      <c r="AC70" s="69"/>
    </row>
    <row r="71" spans="4:29" ht="15" customHeight="1" x14ac:dyDescent="0.25">
      <c r="D71" s="69"/>
      <c r="E71" s="646"/>
      <c r="F71" s="646"/>
      <c r="G71" s="660"/>
      <c r="H71" s="660"/>
      <c r="I71" s="660"/>
      <c r="J71" s="654"/>
      <c r="K71" s="69"/>
      <c r="L71" s="645"/>
      <c r="M71" s="646"/>
      <c r="N71" s="647"/>
      <c r="O71" s="646"/>
      <c r="P71" s="69"/>
      <c r="Q71" s="69"/>
      <c r="R71" s="69"/>
      <c r="S71" s="69"/>
      <c r="T71" s="69"/>
      <c r="U71" s="69"/>
      <c r="V71" s="69"/>
      <c r="W71" s="69"/>
      <c r="X71" s="69"/>
      <c r="Y71" s="69"/>
      <c r="Z71" s="69"/>
      <c r="AA71" s="69"/>
      <c r="AB71" s="69"/>
      <c r="AC71" s="69"/>
    </row>
    <row r="72" spans="4:29" ht="15" customHeight="1" x14ac:dyDescent="0.25">
      <c r="D72" s="69"/>
      <c r="E72" s="646"/>
      <c r="F72" s="646"/>
      <c r="G72" s="660"/>
      <c r="H72" s="660"/>
      <c r="I72" s="660"/>
      <c r="J72" s="654"/>
      <c r="K72" s="69"/>
      <c r="L72" s="645"/>
      <c r="M72" s="646"/>
      <c r="N72" s="647"/>
      <c r="O72" s="646"/>
      <c r="P72" s="69"/>
      <c r="Q72" s="69"/>
      <c r="R72" s="69"/>
      <c r="S72" s="69"/>
      <c r="T72" s="69"/>
      <c r="U72" s="69"/>
      <c r="V72" s="69"/>
      <c r="W72" s="69"/>
      <c r="X72" s="69"/>
      <c r="Y72" s="69"/>
      <c r="Z72" s="69"/>
      <c r="AA72" s="69"/>
      <c r="AB72" s="69"/>
      <c r="AC72" s="69"/>
    </row>
    <row r="73" spans="4:29" ht="15" customHeight="1" x14ac:dyDescent="0.25">
      <c r="D73" s="69"/>
      <c r="E73" s="646"/>
      <c r="F73" s="646"/>
      <c r="G73" s="660"/>
      <c r="H73" s="660"/>
      <c r="I73" s="660"/>
      <c r="J73" s="654"/>
      <c r="K73" s="69"/>
      <c r="L73" s="645"/>
      <c r="M73" s="646"/>
      <c r="N73" s="647"/>
      <c r="O73" s="646"/>
      <c r="P73" s="69"/>
      <c r="Q73" s="69"/>
      <c r="R73" s="69"/>
      <c r="S73" s="69"/>
      <c r="T73" s="69"/>
      <c r="U73" s="69"/>
      <c r="V73" s="69"/>
      <c r="W73" s="69"/>
      <c r="X73" s="69"/>
      <c r="Y73" s="69"/>
      <c r="Z73" s="69"/>
      <c r="AA73" s="69"/>
      <c r="AB73" s="69"/>
      <c r="AC73" s="69"/>
    </row>
    <row r="74" spans="4:29" ht="15" customHeight="1" x14ac:dyDescent="0.25">
      <c r="D74" s="69"/>
      <c r="E74" s="646"/>
      <c r="F74" s="646"/>
      <c r="G74" s="660"/>
      <c r="H74" s="660"/>
      <c r="I74" s="660"/>
      <c r="J74" s="654"/>
      <c r="K74" s="69"/>
      <c r="L74" s="645"/>
      <c r="M74" s="646"/>
      <c r="N74" s="647"/>
      <c r="O74" s="646"/>
      <c r="P74" s="69"/>
      <c r="Q74" s="69"/>
      <c r="R74" s="69"/>
      <c r="S74" s="69"/>
      <c r="T74" s="69"/>
      <c r="U74" s="69"/>
      <c r="V74" s="69"/>
      <c r="W74" s="69"/>
      <c r="X74" s="69"/>
      <c r="Y74" s="69"/>
      <c r="Z74" s="69"/>
      <c r="AA74" s="69"/>
      <c r="AB74" s="69"/>
      <c r="AC74" s="69"/>
    </row>
    <row r="75" spans="4:29" ht="15" customHeight="1" x14ac:dyDescent="0.25">
      <c r="D75" s="69"/>
      <c r="E75" s="646"/>
      <c r="F75" s="646"/>
      <c r="G75" s="660"/>
      <c r="H75" s="660"/>
      <c r="I75" s="660"/>
      <c r="J75" s="654"/>
      <c r="K75" s="69"/>
      <c r="L75" s="645"/>
      <c r="M75" s="646"/>
      <c r="N75" s="647"/>
      <c r="O75" s="646"/>
      <c r="P75" s="69"/>
      <c r="Q75" s="69"/>
      <c r="R75" s="69"/>
      <c r="S75" s="69"/>
      <c r="T75" s="69"/>
      <c r="U75" s="69"/>
      <c r="V75" s="69"/>
      <c r="W75" s="69"/>
      <c r="X75" s="69"/>
      <c r="Y75" s="69"/>
      <c r="Z75" s="69"/>
      <c r="AA75" s="69"/>
      <c r="AB75" s="69"/>
      <c r="AC75" s="69"/>
    </row>
    <row r="76" spans="4:29" ht="15" customHeight="1" x14ac:dyDescent="0.25">
      <c r="D76" s="69"/>
      <c r="E76" s="646"/>
      <c r="F76" s="646"/>
      <c r="G76" s="660"/>
      <c r="H76" s="660"/>
      <c r="I76" s="660"/>
      <c r="J76" s="654"/>
      <c r="K76" s="69"/>
      <c r="L76" s="645"/>
      <c r="M76" s="646"/>
      <c r="N76" s="647"/>
      <c r="O76" s="646"/>
      <c r="P76" s="69"/>
      <c r="Q76" s="69"/>
      <c r="R76" s="69"/>
      <c r="S76" s="69"/>
      <c r="T76" s="69"/>
      <c r="U76" s="69"/>
      <c r="V76" s="69"/>
      <c r="W76" s="69"/>
      <c r="X76" s="69"/>
      <c r="Y76" s="69"/>
      <c r="Z76" s="69"/>
      <c r="AA76" s="69"/>
      <c r="AB76" s="69"/>
      <c r="AC76" s="69"/>
    </row>
    <row r="77" spans="4:29" ht="15" customHeight="1" x14ac:dyDescent="0.25">
      <c r="D77" s="69"/>
      <c r="E77" s="646"/>
      <c r="F77" s="646"/>
      <c r="G77" s="660"/>
      <c r="H77" s="660"/>
      <c r="I77" s="660"/>
      <c r="J77" s="654"/>
      <c r="K77" s="69"/>
      <c r="L77" s="645"/>
      <c r="M77" s="646"/>
      <c r="N77" s="647"/>
      <c r="O77" s="646"/>
      <c r="P77" s="69"/>
      <c r="Q77" s="69"/>
      <c r="R77" s="69"/>
      <c r="S77" s="69"/>
      <c r="T77" s="69"/>
      <c r="U77" s="69"/>
      <c r="V77" s="69"/>
      <c r="W77" s="69"/>
      <c r="X77" s="69"/>
      <c r="Y77" s="69"/>
      <c r="Z77" s="69"/>
      <c r="AA77" s="69"/>
      <c r="AB77" s="69"/>
      <c r="AC77" s="69"/>
    </row>
    <row r="78" spans="4:29" ht="15" customHeight="1" x14ac:dyDescent="0.25">
      <c r="D78" s="69"/>
      <c r="E78" s="646"/>
      <c r="F78" s="646"/>
      <c r="G78" s="660"/>
      <c r="H78" s="660"/>
      <c r="I78" s="660"/>
      <c r="J78" s="654"/>
      <c r="K78" s="69"/>
      <c r="L78" s="645"/>
      <c r="M78" s="646"/>
      <c r="N78" s="647"/>
      <c r="O78" s="646"/>
      <c r="P78" s="69"/>
      <c r="Q78" s="69"/>
      <c r="R78" s="69"/>
      <c r="S78" s="69"/>
      <c r="T78" s="69"/>
      <c r="U78" s="69"/>
      <c r="V78" s="69"/>
      <c r="W78" s="69"/>
      <c r="X78" s="69"/>
      <c r="Y78" s="69"/>
      <c r="Z78" s="69"/>
      <c r="AA78" s="69"/>
      <c r="AB78" s="69"/>
      <c r="AC78" s="69"/>
    </row>
    <row r="79" spans="4:29" ht="15" customHeight="1" x14ac:dyDescent="0.25">
      <c r="D79" s="69"/>
      <c r="E79" s="646"/>
      <c r="F79" s="646"/>
      <c r="G79" s="660"/>
      <c r="H79" s="660"/>
      <c r="I79" s="660"/>
      <c r="J79" s="654"/>
      <c r="K79" s="69"/>
      <c r="L79" s="645"/>
      <c r="M79" s="646"/>
      <c r="N79" s="647"/>
      <c r="O79" s="646"/>
      <c r="P79" s="69"/>
      <c r="Q79" s="69"/>
      <c r="R79" s="69"/>
      <c r="S79" s="69"/>
      <c r="T79" s="69"/>
      <c r="U79" s="69"/>
      <c r="V79" s="69"/>
      <c r="W79" s="69"/>
      <c r="X79" s="69"/>
      <c r="Y79" s="69"/>
      <c r="Z79" s="69"/>
      <c r="AA79" s="69"/>
      <c r="AB79" s="69"/>
      <c r="AC79" s="69"/>
    </row>
    <row r="80" spans="4:29" ht="15" customHeight="1" x14ac:dyDescent="0.25">
      <c r="D80" s="69"/>
      <c r="E80" s="646"/>
      <c r="F80" s="646"/>
      <c r="G80" s="660"/>
      <c r="H80" s="660"/>
      <c r="I80" s="660"/>
      <c r="J80" s="654"/>
      <c r="K80" s="69"/>
      <c r="L80" s="645"/>
      <c r="M80" s="646"/>
      <c r="N80" s="647"/>
      <c r="O80" s="646"/>
      <c r="P80" s="69"/>
      <c r="Q80" s="69"/>
      <c r="R80" s="69"/>
      <c r="S80" s="69"/>
      <c r="T80" s="69"/>
      <c r="U80" s="69"/>
      <c r="V80" s="69"/>
      <c r="W80" s="69"/>
      <c r="X80" s="69"/>
      <c r="Y80" s="69"/>
      <c r="Z80" s="69"/>
      <c r="AA80" s="69"/>
      <c r="AB80" s="69"/>
      <c r="AC80" s="69"/>
    </row>
    <row r="81" spans="4:29" ht="15" customHeight="1" x14ac:dyDescent="0.25">
      <c r="D81" s="69"/>
      <c r="E81" s="646"/>
      <c r="F81" s="646"/>
      <c r="G81" s="660"/>
      <c r="H81" s="660"/>
      <c r="I81" s="660"/>
      <c r="J81" s="654"/>
      <c r="K81" s="69"/>
      <c r="L81" s="645"/>
      <c r="M81" s="646"/>
      <c r="N81" s="647"/>
      <c r="O81" s="646"/>
      <c r="P81" s="69"/>
      <c r="Q81" s="69"/>
      <c r="R81" s="69"/>
      <c r="S81" s="69"/>
      <c r="T81" s="69"/>
      <c r="U81" s="69"/>
      <c r="V81" s="69"/>
      <c r="W81" s="69"/>
      <c r="X81" s="69"/>
      <c r="Y81" s="69"/>
      <c r="Z81" s="69"/>
      <c r="AA81" s="69"/>
      <c r="AB81" s="69"/>
      <c r="AC81" s="69"/>
    </row>
    <row r="82" spans="4:29" ht="15" customHeight="1" x14ac:dyDescent="0.25">
      <c r="D82" s="69"/>
      <c r="E82" s="646"/>
      <c r="F82" s="646"/>
      <c r="G82" s="660"/>
      <c r="H82" s="660"/>
      <c r="I82" s="660"/>
      <c r="J82" s="654"/>
      <c r="K82" s="69"/>
      <c r="L82" s="645"/>
      <c r="M82" s="646"/>
      <c r="N82" s="647"/>
      <c r="O82" s="646"/>
      <c r="P82" s="69"/>
      <c r="Q82" s="69"/>
      <c r="R82" s="69"/>
      <c r="S82" s="69"/>
      <c r="T82" s="69"/>
      <c r="U82" s="69"/>
      <c r="V82" s="69"/>
      <c r="W82" s="69"/>
      <c r="X82" s="69"/>
      <c r="Y82" s="69"/>
      <c r="Z82" s="69"/>
      <c r="AA82" s="69"/>
      <c r="AB82" s="69"/>
      <c r="AC82" s="69"/>
    </row>
    <row r="83" spans="4:29" ht="15" customHeight="1" x14ac:dyDescent="0.25">
      <c r="D83" s="69"/>
      <c r="E83" s="646"/>
      <c r="F83" s="646"/>
      <c r="G83" s="660"/>
      <c r="H83" s="660"/>
      <c r="I83" s="660"/>
      <c r="J83" s="654"/>
      <c r="K83" s="69"/>
      <c r="L83" s="645"/>
      <c r="M83" s="646"/>
      <c r="N83" s="647"/>
      <c r="O83" s="646"/>
      <c r="P83" s="69"/>
      <c r="Q83" s="69"/>
      <c r="R83" s="69"/>
      <c r="S83" s="69"/>
      <c r="T83" s="69"/>
      <c r="U83" s="69"/>
      <c r="V83" s="69"/>
      <c r="W83" s="69"/>
      <c r="X83" s="69"/>
      <c r="Y83" s="69"/>
      <c r="Z83" s="69"/>
      <c r="AA83" s="69"/>
      <c r="AB83" s="69"/>
      <c r="AC83" s="69"/>
    </row>
    <row r="84" spans="4:29" ht="15" customHeight="1" x14ac:dyDescent="0.25">
      <c r="D84" s="69"/>
      <c r="E84" s="646"/>
      <c r="F84" s="646"/>
      <c r="G84" s="660"/>
      <c r="H84" s="660"/>
      <c r="I84" s="660"/>
      <c r="J84" s="654"/>
      <c r="K84" s="69"/>
      <c r="L84" s="645"/>
      <c r="M84" s="646"/>
      <c r="N84" s="647"/>
      <c r="O84" s="646"/>
      <c r="P84" s="69"/>
      <c r="Q84" s="69"/>
      <c r="R84" s="69"/>
      <c r="S84" s="69"/>
      <c r="T84" s="69"/>
      <c r="U84" s="69"/>
      <c r="V84" s="69"/>
      <c r="W84" s="69"/>
      <c r="X84" s="69"/>
      <c r="Y84" s="69"/>
      <c r="Z84" s="69"/>
      <c r="AA84" s="69"/>
      <c r="AB84" s="69"/>
      <c r="AC84" s="69"/>
    </row>
    <row r="85" spans="4:29" ht="15" customHeight="1" x14ac:dyDescent="0.25">
      <c r="D85" s="69"/>
      <c r="E85" s="646"/>
      <c r="F85" s="646"/>
      <c r="G85" s="660"/>
      <c r="H85" s="660"/>
      <c r="I85" s="660"/>
      <c r="J85" s="654"/>
      <c r="K85" s="69"/>
      <c r="L85" s="645"/>
      <c r="M85" s="646"/>
      <c r="N85" s="647"/>
      <c r="O85" s="646"/>
      <c r="P85" s="69"/>
      <c r="Q85" s="69"/>
      <c r="R85" s="69"/>
      <c r="S85" s="69"/>
      <c r="T85" s="69"/>
      <c r="U85" s="69"/>
      <c r="V85" s="69"/>
      <c r="W85" s="69"/>
      <c r="X85" s="69"/>
      <c r="Y85" s="69"/>
      <c r="Z85" s="69"/>
      <c r="AA85" s="69"/>
      <c r="AB85" s="69"/>
      <c r="AC85" s="69"/>
    </row>
    <row r="86" spans="4:29" ht="15" customHeight="1" x14ac:dyDescent="0.25">
      <c r="D86" s="69"/>
      <c r="E86" s="646"/>
      <c r="F86" s="646"/>
      <c r="G86" s="660"/>
      <c r="H86" s="660"/>
      <c r="I86" s="660"/>
      <c r="J86" s="654"/>
      <c r="K86" s="69"/>
      <c r="L86" s="645"/>
      <c r="M86" s="646"/>
      <c r="N86" s="647"/>
      <c r="O86" s="646"/>
      <c r="P86" s="69"/>
      <c r="Q86" s="69"/>
      <c r="R86" s="69"/>
      <c r="S86" s="69"/>
      <c r="T86" s="69"/>
      <c r="U86" s="69"/>
      <c r="V86" s="69"/>
      <c r="W86" s="69"/>
      <c r="X86" s="69"/>
      <c r="Y86" s="69"/>
      <c r="Z86" s="69"/>
      <c r="AA86" s="69"/>
      <c r="AB86" s="69"/>
      <c r="AC86" s="69"/>
    </row>
    <row r="87" spans="4:29" ht="15" customHeight="1" x14ac:dyDescent="0.25">
      <c r="D87" s="69"/>
      <c r="E87" s="646"/>
      <c r="F87" s="646"/>
      <c r="G87" s="660"/>
      <c r="H87" s="660"/>
      <c r="I87" s="660"/>
      <c r="J87" s="654"/>
      <c r="K87" s="69"/>
      <c r="L87" s="645"/>
      <c r="M87" s="646"/>
      <c r="N87" s="647"/>
      <c r="O87" s="646"/>
      <c r="P87" s="69"/>
      <c r="Q87" s="69"/>
      <c r="R87" s="69"/>
      <c r="S87" s="69"/>
      <c r="T87" s="69"/>
      <c r="U87" s="69"/>
      <c r="V87" s="69"/>
      <c r="W87" s="69"/>
      <c r="X87" s="69"/>
      <c r="Y87" s="69"/>
      <c r="Z87" s="69"/>
      <c r="AA87" s="69"/>
      <c r="AB87" s="69"/>
      <c r="AC87" s="69"/>
    </row>
    <row r="88" spans="4:29" ht="15" customHeight="1" x14ac:dyDescent="0.25">
      <c r="D88" s="69"/>
      <c r="E88" s="646"/>
      <c r="F88" s="646"/>
      <c r="G88" s="660"/>
      <c r="H88" s="660"/>
      <c r="I88" s="660"/>
      <c r="J88" s="654"/>
      <c r="K88" s="69"/>
      <c r="L88" s="645"/>
      <c r="M88" s="646"/>
      <c r="N88" s="647"/>
      <c r="O88" s="646"/>
      <c r="P88" s="69"/>
      <c r="Q88" s="69"/>
      <c r="R88" s="69"/>
      <c r="S88" s="69"/>
      <c r="T88" s="69"/>
      <c r="U88" s="69"/>
      <c r="V88" s="69"/>
      <c r="W88" s="69"/>
      <c r="X88" s="69"/>
      <c r="Y88" s="69"/>
      <c r="Z88" s="69"/>
      <c r="AA88" s="69"/>
      <c r="AB88" s="69"/>
      <c r="AC88" s="69"/>
    </row>
    <row r="89" spans="4:29" ht="15" customHeight="1" x14ac:dyDescent="0.25">
      <c r="D89" s="69"/>
      <c r="E89" s="646"/>
      <c r="F89" s="646"/>
      <c r="G89" s="660"/>
      <c r="H89" s="660"/>
      <c r="I89" s="660"/>
      <c r="J89" s="654"/>
      <c r="K89" s="69"/>
      <c r="L89" s="645"/>
      <c r="M89" s="646"/>
      <c r="N89" s="647"/>
      <c r="O89" s="646"/>
      <c r="P89" s="69"/>
      <c r="Q89" s="69"/>
      <c r="R89" s="69"/>
      <c r="S89" s="69"/>
      <c r="T89" s="69"/>
      <c r="U89" s="69"/>
      <c r="V89" s="69"/>
      <c r="W89" s="69"/>
      <c r="X89" s="69"/>
      <c r="Y89" s="69"/>
      <c r="Z89" s="69"/>
      <c r="AA89" s="69"/>
      <c r="AB89" s="69"/>
      <c r="AC89" s="69"/>
    </row>
    <row r="90" spans="4:29" ht="15" customHeight="1" x14ac:dyDescent="0.25">
      <c r="D90" s="69"/>
      <c r="E90" s="646"/>
      <c r="F90" s="646"/>
      <c r="G90" s="660"/>
      <c r="H90" s="660"/>
      <c r="I90" s="660"/>
      <c r="J90" s="654"/>
      <c r="K90" s="69"/>
      <c r="L90" s="645"/>
      <c r="M90" s="646"/>
      <c r="N90" s="647"/>
      <c r="O90" s="646"/>
      <c r="P90" s="69"/>
      <c r="Q90" s="69"/>
      <c r="R90" s="69"/>
      <c r="S90" s="69"/>
      <c r="T90" s="69"/>
      <c r="U90" s="69"/>
      <c r="V90" s="69"/>
      <c r="W90" s="69"/>
      <c r="X90" s="69"/>
      <c r="Y90" s="69"/>
      <c r="Z90" s="69"/>
      <c r="AA90" s="69"/>
      <c r="AB90" s="69"/>
      <c r="AC90" s="69"/>
    </row>
    <row r="91" spans="4:29" ht="15" customHeight="1" x14ac:dyDescent="0.25">
      <c r="D91" s="69"/>
      <c r="E91" s="646"/>
      <c r="F91" s="646"/>
      <c r="G91" s="660"/>
      <c r="H91" s="660"/>
      <c r="I91" s="660"/>
      <c r="J91" s="654"/>
      <c r="K91" s="69"/>
      <c r="L91" s="645"/>
      <c r="M91" s="646"/>
      <c r="N91" s="647"/>
      <c r="O91" s="646"/>
      <c r="P91" s="69"/>
      <c r="Q91" s="69"/>
      <c r="R91" s="69"/>
      <c r="S91" s="69"/>
      <c r="T91" s="69"/>
      <c r="U91" s="69"/>
      <c r="V91" s="69"/>
      <c r="W91" s="69"/>
      <c r="X91" s="69"/>
      <c r="Y91" s="69"/>
      <c r="Z91" s="69"/>
      <c r="AA91" s="69"/>
      <c r="AB91" s="69"/>
      <c r="AC91" s="69"/>
    </row>
    <row r="92" spans="4:29" ht="15" customHeight="1" x14ac:dyDescent="0.25">
      <c r="D92" s="69"/>
      <c r="E92" s="646"/>
      <c r="F92" s="646"/>
      <c r="G92" s="660"/>
      <c r="H92" s="660"/>
      <c r="I92" s="660"/>
      <c r="J92" s="654"/>
      <c r="K92" s="69"/>
      <c r="L92" s="645"/>
      <c r="M92" s="646"/>
      <c r="N92" s="647"/>
      <c r="O92" s="646"/>
      <c r="P92" s="69"/>
      <c r="Q92" s="69"/>
      <c r="R92" s="69"/>
      <c r="S92" s="69"/>
      <c r="T92" s="69"/>
      <c r="U92" s="69"/>
      <c r="V92" s="69"/>
      <c r="W92" s="69"/>
      <c r="X92" s="69"/>
      <c r="Y92" s="69"/>
      <c r="Z92" s="69"/>
      <c r="AA92" s="69"/>
      <c r="AB92" s="69"/>
      <c r="AC92" s="69"/>
    </row>
    <row r="93" spans="4:29" ht="15" customHeight="1" x14ac:dyDescent="0.25">
      <c r="D93" s="69"/>
      <c r="E93" s="646"/>
      <c r="F93" s="646"/>
      <c r="G93" s="660"/>
      <c r="H93" s="660"/>
      <c r="I93" s="660"/>
      <c r="J93" s="654"/>
      <c r="K93" s="69"/>
      <c r="L93" s="645"/>
      <c r="M93" s="646"/>
      <c r="N93" s="647"/>
      <c r="O93" s="646"/>
      <c r="P93" s="69"/>
      <c r="Q93" s="69"/>
      <c r="R93" s="69"/>
      <c r="S93" s="69"/>
      <c r="T93" s="69"/>
      <c r="U93" s="69"/>
      <c r="V93" s="69"/>
      <c r="W93" s="69"/>
      <c r="X93" s="69"/>
      <c r="Y93" s="69"/>
      <c r="Z93" s="69"/>
      <c r="AA93" s="69"/>
      <c r="AB93" s="69"/>
      <c r="AC93" s="69"/>
    </row>
    <row r="94" spans="4:29" ht="15" customHeight="1" x14ac:dyDescent="0.25">
      <c r="D94" s="69"/>
      <c r="E94" s="646"/>
      <c r="F94" s="646"/>
      <c r="G94" s="660"/>
      <c r="H94" s="660"/>
      <c r="I94" s="660"/>
      <c r="J94" s="654"/>
      <c r="K94" s="69"/>
      <c r="L94" s="645"/>
      <c r="M94" s="646"/>
      <c r="N94" s="647"/>
      <c r="O94" s="646"/>
      <c r="P94" s="69"/>
      <c r="Q94" s="69"/>
      <c r="R94" s="69"/>
      <c r="S94" s="69"/>
      <c r="T94" s="69"/>
      <c r="U94" s="69"/>
      <c r="V94" s="69"/>
      <c r="W94" s="69"/>
      <c r="X94" s="69"/>
      <c r="Y94" s="69"/>
      <c r="Z94" s="69"/>
      <c r="AA94" s="69"/>
      <c r="AB94" s="69"/>
      <c r="AC94" s="69"/>
    </row>
    <row r="95" spans="4:29" ht="15" customHeight="1" x14ac:dyDescent="0.25">
      <c r="D95" s="69"/>
      <c r="E95" s="646"/>
      <c r="F95" s="646"/>
      <c r="G95" s="660"/>
      <c r="H95" s="660"/>
      <c r="I95" s="660"/>
      <c r="J95" s="654"/>
      <c r="K95" s="69"/>
      <c r="L95" s="645"/>
      <c r="M95" s="646"/>
      <c r="N95" s="647"/>
      <c r="O95" s="646"/>
      <c r="P95" s="69"/>
      <c r="Q95" s="69"/>
      <c r="R95" s="69"/>
      <c r="S95" s="69"/>
      <c r="T95" s="69"/>
      <c r="U95" s="69"/>
      <c r="V95" s="69"/>
      <c r="W95" s="69"/>
      <c r="X95" s="69"/>
      <c r="Y95" s="69"/>
      <c r="Z95" s="69"/>
      <c r="AA95" s="69"/>
      <c r="AB95" s="69"/>
      <c r="AC95" s="69"/>
    </row>
    <row r="96" spans="4:29" ht="15" customHeight="1" x14ac:dyDescent="0.25">
      <c r="D96" s="69"/>
      <c r="E96" s="646"/>
      <c r="F96" s="646"/>
      <c r="G96" s="660"/>
      <c r="H96" s="660"/>
      <c r="I96" s="660"/>
      <c r="J96" s="654"/>
      <c r="K96" s="69"/>
      <c r="L96" s="645"/>
      <c r="M96" s="646"/>
      <c r="N96" s="647"/>
      <c r="O96" s="646"/>
      <c r="P96" s="69"/>
      <c r="Q96" s="69"/>
      <c r="R96" s="69"/>
      <c r="S96" s="69"/>
      <c r="T96" s="69"/>
      <c r="U96" s="69"/>
      <c r="V96" s="69"/>
      <c r="W96" s="69"/>
      <c r="X96" s="69"/>
      <c r="Y96" s="69"/>
      <c r="Z96" s="69"/>
      <c r="AA96" s="69"/>
      <c r="AB96" s="69"/>
      <c r="AC96" s="69"/>
    </row>
    <row r="97" spans="4:29" ht="15" customHeight="1" x14ac:dyDescent="0.25">
      <c r="D97" s="69"/>
      <c r="E97" s="646"/>
      <c r="F97" s="646"/>
      <c r="G97" s="660"/>
      <c r="H97" s="660"/>
      <c r="I97" s="660"/>
      <c r="J97" s="654"/>
      <c r="K97" s="69"/>
      <c r="L97" s="645"/>
      <c r="M97" s="646"/>
      <c r="N97" s="647"/>
      <c r="O97" s="646"/>
      <c r="P97" s="69"/>
      <c r="Q97" s="69"/>
      <c r="R97" s="69"/>
      <c r="S97" s="69"/>
      <c r="T97" s="69"/>
      <c r="U97" s="69"/>
      <c r="V97" s="69"/>
      <c r="W97" s="69"/>
      <c r="X97" s="69"/>
      <c r="Y97" s="69"/>
      <c r="Z97" s="69"/>
      <c r="AA97" s="69"/>
      <c r="AB97" s="69"/>
      <c r="AC97" s="69"/>
    </row>
    <row r="98" spans="4:29" ht="15" customHeight="1" x14ac:dyDescent="0.25">
      <c r="D98" s="69"/>
      <c r="E98" s="646"/>
      <c r="F98" s="646"/>
      <c r="G98" s="660"/>
      <c r="H98" s="660"/>
      <c r="I98" s="660"/>
      <c r="J98" s="654"/>
      <c r="K98" s="69"/>
      <c r="L98" s="645"/>
      <c r="M98" s="646"/>
      <c r="N98" s="647"/>
      <c r="O98" s="646"/>
      <c r="P98" s="69"/>
      <c r="Q98" s="69"/>
      <c r="R98" s="69"/>
      <c r="S98" s="69"/>
      <c r="T98" s="69"/>
      <c r="U98" s="69"/>
      <c r="V98" s="69"/>
      <c r="W98" s="69"/>
      <c r="X98" s="69"/>
      <c r="Y98" s="69"/>
      <c r="Z98" s="69"/>
      <c r="AA98" s="69"/>
      <c r="AB98" s="69"/>
      <c r="AC98" s="69"/>
    </row>
    <row r="99" spans="4:29" ht="15" customHeight="1" x14ac:dyDescent="0.25">
      <c r="D99" s="69"/>
      <c r="E99" s="646"/>
      <c r="F99" s="646"/>
      <c r="G99" s="660"/>
      <c r="H99" s="660"/>
      <c r="I99" s="660"/>
      <c r="J99" s="654"/>
      <c r="K99" s="69"/>
      <c r="L99" s="645"/>
      <c r="M99" s="646"/>
      <c r="N99" s="647"/>
      <c r="O99" s="646"/>
      <c r="P99" s="69"/>
      <c r="Q99" s="69"/>
      <c r="R99" s="69"/>
      <c r="S99" s="69"/>
      <c r="T99" s="69"/>
      <c r="U99" s="69"/>
      <c r="V99" s="69"/>
      <c r="W99" s="69"/>
      <c r="X99" s="69"/>
      <c r="Y99" s="69"/>
      <c r="Z99" s="69"/>
      <c r="AA99" s="69"/>
      <c r="AB99" s="69"/>
      <c r="AC99" s="69"/>
    </row>
    <row r="100" spans="4:29" ht="15" customHeight="1" x14ac:dyDescent="0.25">
      <c r="D100" s="69"/>
      <c r="E100" s="646"/>
      <c r="F100" s="646"/>
      <c r="G100" s="660"/>
      <c r="H100" s="660"/>
      <c r="I100" s="660"/>
      <c r="J100" s="654"/>
      <c r="K100" s="69"/>
      <c r="L100" s="645"/>
      <c r="M100" s="646"/>
      <c r="N100" s="647"/>
      <c r="O100" s="646"/>
      <c r="P100" s="69"/>
      <c r="Q100" s="69"/>
      <c r="R100" s="69"/>
      <c r="S100" s="69"/>
      <c r="T100" s="69"/>
      <c r="U100" s="69"/>
      <c r="V100" s="69"/>
      <c r="W100" s="69"/>
      <c r="X100" s="69"/>
      <c r="Y100" s="69"/>
      <c r="Z100" s="69"/>
      <c r="AA100" s="69"/>
      <c r="AB100" s="69"/>
      <c r="AC100" s="69"/>
    </row>
    <row r="101" spans="4:29" ht="15" customHeight="1" x14ac:dyDescent="0.25">
      <c r="D101" s="69"/>
      <c r="E101" s="646"/>
      <c r="F101" s="646"/>
      <c r="G101" s="660"/>
      <c r="H101" s="660"/>
      <c r="I101" s="660"/>
      <c r="J101" s="654"/>
      <c r="K101" s="69"/>
      <c r="L101" s="645"/>
      <c r="M101" s="646"/>
      <c r="N101" s="647"/>
      <c r="O101" s="646"/>
      <c r="P101" s="69"/>
      <c r="Q101" s="69"/>
      <c r="R101" s="69"/>
      <c r="S101" s="69"/>
      <c r="T101" s="69"/>
      <c r="U101" s="69"/>
      <c r="V101" s="69"/>
      <c r="W101" s="69"/>
      <c r="X101" s="69"/>
      <c r="Y101" s="69"/>
      <c r="Z101" s="69"/>
      <c r="AA101" s="69"/>
      <c r="AB101" s="69"/>
      <c r="AC101" s="69"/>
    </row>
    <row r="102" spans="4:29" ht="15" customHeight="1" x14ac:dyDescent="0.25">
      <c r="D102" s="69"/>
      <c r="E102" s="646"/>
      <c r="F102" s="646"/>
      <c r="G102" s="660"/>
      <c r="H102" s="660"/>
      <c r="I102" s="660"/>
      <c r="J102" s="654"/>
      <c r="K102" s="69"/>
      <c r="L102" s="645"/>
      <c r="M102" s="646"/>
      <c r="N102" s="647"/>
      <c r="O102" s="646"/>
      <c r="P102" s="69"/>
      <c r="Q102" s="69"/>
      <c r="R102" s="69"/>
      <c r="S102" s="69"/>
      <c r="T102" s="69"/>
      <c r="U102" s="69"/>
      <c r="V102" s="69"/>
      <c r="W102" s="69"/>
      <c r="X102" s="69"/>
      <c r="Y102" s="69"/>
      <c r="Z102" s="69"/>
      <c r="AA102" s="69"/>
      <c r="AB102" s="69"/>
      <c r="AC102" s="69"/>
    </row>
    <row r="103" spans="4:29" ht="15" customHeight="1" x14ac:dyDescent="0.25">
      <c r="D103" s="69"/>
      <c r="E103" s="646"/>
      <c r="F103" s="646"/>
      <c r="G103" s="660"/>
      <c r="H103" s="660"/>
      <c r="I103" s="660"/>
      <c r="J103" s="654"/>
      <c r="K103" s="69"/>
      <c r="L103" s="645"/>
      <c r="M103" s="646"/>
      <c r="N103" s="647"/>
      <c r="O103" s="646"/>
      <c r="P103" s="69"/>
      <c r="Q103" s="69"/>
      <c r="R103" s="69"/>
      <c r="S103" s="69"/>
      <c r="T103" s="69"/>
      <c r="U103" s="69"/>
      <c r="V103" s="69"/>
      <c r="W103" s="69"/>
      <c r="X103" s="69"/>
      <c r="Y103" s="69"/>
      <c r="Z103" s="69"/>
      <c r="AA103" s="69"/>
      <c r="AB103" s="69"/>
      <c r="AC103" s="69"/>
    </row>
    <row r="104" spans="4:29" ht="15" customHeight="1" x14ac:dyDescent="0.25">
      <c r="D104" s="69"/>
      <c r="E104" s="646"/>
      <c r="F104" s="646"/>
      <c r="G104" s="660"/>
      <c r="H104" s="660"/>
      <c r="I104" s="660"/>
      <c r="J104" s="654"/>
      <c r="K104" s="69"/>
      <c r="L104" s="645"/>
      <c r="M104" s="646"/>
      <c r="N104" s="647"/>
      <c r="O104" s="646"/>
      <c r="P104" s="69"/>
      <c r="Q104" s="69"/>
      <c r="R104" s="69"/>
      <c r="S104" s="69"/>
      <c r="T104" s="69"/>
      <c r="U104" s="69"/>
      <c r="V104" s="69"/>
      <c r="W104" s="69"/>
      <c r="X104" s="69"/>
      <c r="Y104" s="69"/>
      <c r="Z104" s="69"/>
      <c r="AA104" s="69"/>
      <c r="AB104" s="69"/>
      <c r="AC104" s="69"/>
    </row>
    <row r="105" spans="4:29" ht="15" customHeight="1" x14ac:dyDescent="0.25">
      <c r="D105" s="69"/>
      <c r="E105" s="646"/>
      <c r="F105" s="646"/>
      <c r="G105" s="660"/>
      <c r="H105" s="660"/>
      <c r="I105" s="660"/>
      <c r="J105" s="654"/>
      <c r="K105" s="69"/>
      <c r="L105" s="645"/>
      <c r="M105" s="646"/>
      <c r="N105" s="647"/>
      <c r="O105" s="646"/>
      <c r="P105" s="69"/>
      <c r="Q105" s="69"/>
      <c r="R105" s="69"/>
      <c r="S105" s="69"/>
      <c r="T105" s="69"/>
      <c r="U105" s="69"/>
      <c r="V105" s="69"/>
      <c r="W105" s="69"/>
      <c r="X105" s="69"/>
      <c r="Y105" s="69"/>
      <c r="Z105" s="69"/>
      <c r="AA105" s="69"/>
      <c r="AB105" s="69"/>
      <c r="AC105" s="69"/>
    </row>
    <row r="106" spans="4:29" ht="15" customHeight="1" x14ac:dyDescent="0.25">
      <c r="D106" s="69"/>
      <c r="E106" s="646"/>
      <c r="F106" s="646"/>
      <c r="G106" s="660"/>
      <c r="H106" s="660"/>
      <c r="I106" s="660"/>
      <c r="J106" s="654"/>
      <c r="K106" s="69"/>
      <c r="L106" s="645"/>
      <c r="M106" s="646"/>
      <c r="N106" s="647"/>
      <c r="O106" s="646"/>
      <c r="P106" s="69"/>
      <c r="Q106" s="69"/>
      <c r="R106" s="69"/>
      <c r="S106" s="69"/>
      <c r="T106" s="69"/>
      <c r="U106" s="69"/>
      <c r="V106" s="69"/>
      <c r="W106" s="69"/>
      <c r="X106" s="69"/>
      <c r="Y106" s="69"/>
      <c r="Z106" s="69"/>
      <c r="AA106" s="69"/>
      <c r="AB106" s="69"/>
      <c r="AC106" s="69"/>
    </row>
    <row r="107" spans="4:29" ht="15" customHeight="1" x14ac:dyDescent="0.25">
      <c r="D107" s="69"/>
      <c r="E107" s="646"/>
      <c r="F107" s="646"/>
      <c r="G107" s="660"/>
      <c r="H107" s="660"/>
      <c r="I107" s="660"/>
      <c r="J107" s="654"/>
      <c r="K107" s="69"/>
      <c r="L107" s="645"/>
      <c r="M107" s="646"/>
      <c r="N107" s="647"/>
      <c r="O107" s="646"/>
      <c r="P107" s="69"/>
      <c r="Q107" s="69"/>
      <c r="R107" s="69"/>
      <c r="S107" s="69"/>
      <c r="T107" s="69"/>
      <c r="U107" s="69"/>
      <c r="V107" s="69"/>
      <c r="W107" s="69"/>
      <c r="X107" s="69"/>
      <c r="Y107" s="69"/>
      <c r="Z107" s="69"/>
      <c r="AA107" s="69"/>
      <c r="AB107" s="69"/>
      <c r="AC107" s="69"/>
    </row>
    <row r="108" spans="4:29" ht="15" customHeight="1" x14ac:dyDescent="0.25">
      <c r="D108" s="69"/>
      <c r="E108" s="646"/>
      <c r="F108" s="646"/>
      <c r="G108" s="660"/>
      <c r="H108" s="660"/>
      <c r="I108" s="660"/>
      <c r="J108" s="654"/>
      <c r="K108" s="69"/>
      <c r="L108" s="645"/>
      <c r="M108" s="646"/>
      <c r="N108" s="647"/>
      <c r="O108" s="646"/>
      <c r="P108" s="69"/>
      <c r="Q108" s="69"/>
      <c r="R108" s="69"/>
      <c r="S108" s="69"/>
      <c r="T108" s="69"/>
      <c r="U108" s="69"/>
      <c r="V108" s="69"/>
      <c r="W108" s="69"/>
      <c r="X108" s="69"/>
      <c r="Y108" s="69"/>
      <c r="Z108" s="69"/>
      <c r="AA108" s="69"/>
      <c r="AB108" s="69"/>
      <c r="AC108" s="69"/>
    </row>
    <row r="109" spans="4:29" ht="15" customHeight="1" x14ac:dyDescent="0.25">
      <c r="D109" s="69"/>
      <c r="E109" s="646"/>
      <c r="F109" s="646"/>
      <c r="G109" s="660"/>
      <c r="H109" s="660"/>
      <c r="I109" s="660"/>
      <c r="J109" s="654"/>
      <c r="K109" s="69"/>
      <c r="L109" s="645"/>
      <c r="M109" s="646"/>
      <c r="N109" s="647"/>
      <c r="O109" s="646"/>
      <c r="P109" s="69"/>
      <c r="Q109" s="69"/>
      <c r="R109" s="69"/>
      <c r="S109" s="69"/>
      <c r="T109" s="69"/>
      <c r="U109" s="69"/>
      <c r="V109" s="69"/>
      <c r="W109" s="69"/>
      <c r="X109" s="69"/>
      <c r="Y109" s="69"/>
      <c r="Z109" s="69"/>
      <c r="AA109" s="69"/>
      <c r="AB109" s="69"/>
      <c r="AC109" s="69"/>
    </row>
    <row r="110" spans="4:29" ht="15" customHeight="1" x14ac:dyDescent="0.25">
      <c r="D110" s="69"/>
      <c r="E110" s="646"/>
      <c r="F110" s="646"/>
      <c r="G110" s="660"/>
      <c r="H110" s="660"/>
      <c r="I110" s="660"/>
      <c r="J110" s="654"/>
      <c r="K110" s="69"/>
      <c r="L110" s="645"/>
      <c r="M110" s="646"/>
      <c r="N110" s="647"/>
      <c r="O110" s="646"/>
      <c r="P110" s="69"/>
      <c r="Q110" s="69"/>
      <c r="R110" s="69"/>
      <c r="S110" s="69"/>
      <c r="T110" s="69"/>
      <c r="U110" s="69"/>
      <c r="V110" s="69"/>
      <c r="W110" s="69"/>
      <c r="X110" s="69"/>
      <c r="Y110" s="69"/>
      <c r="Z110" s="69"/>
      <c r="AA110" s="69"/>
      <c r="AB110" s="69"/>
      <c r="AC110" s="69"/>
    </row>
    <row r="111" spans="4:29" ht="15" customHeight="1" x14ac:dyDescent="0.25">
      <c r="D111" s="69"/>
      <c r="E111" s="646"/>
      <c r="F111" s="646"/>
      <c r="G111" s="660"/>
      <c r="H111" s="660"/>
      <c r="I111" s="660"/>
      <c r="J111" s="654"/>
      <c r="K111" s="69"/>
      <c r="L111" s="645"/>
      <c r="M111" s="646"/>
      <c r="N111" s="647"/>
      <c r="O111" s="646"/>
      <c r="P111" s="69"/>
      <c r="Q111" s="69"/>
      <c r="R111" s="69"/>
      <c r="S111" s="69"/>
      <c r="T111" s="69"/>
      <c r="U111" s="69"/>
      <c r="V111" s="69"/>
      <c r="W111" s="69"/>
      <c r="X111" s="69"/>
      <c r="Y111" s="69"/>
      <c r="Z111" s="69"/>
      <c r="AA111" s="69"/>
      <c r="AB111" s="69"/>
      <c r="AC111" s="69"/>
    </row>
    <row r="112" spans="4:29" ht="15" customHeight="1" x14ac:dyDescent="0.25">
      <c r="D112" s="69"/>
      <c r="E112" s="646"/>
      <c r="F112" s="646"/>
      <c r="G112" s="660"/>
      <c r="H112" s="660"/>
      <c r="I112" s="660"/>
      <c r="J112" s="654"/>
      <c r="K112" s="69"/>
      <c r="L112" s="645"/>
      <c r="M112" s="646"/>
      <c r="N112" s="647"/>
      <c r="O112" s="646"/>
      <c r="P112" s="69"/>
      <c r="Q112" s="69"/>
      <c r="R112" s="69"/>
      <c r="S112" s="69"/>
      <c r="T112" s="69"/>
      <c r="U112" s="69"/>
      <c r="V112" s="69"/>
      <c r="W112" s="69"/>
      <c r="X112" s="69"/>
      <c r="Y112" s="69"/>
      <c r="Z112" s="69"/>
      <c r="AA112" s="69"/>
      <c r="AB112" s="69"/>
      <c r="AC112" s="69"/>
    </row>
    <row r="113" spans="4:29" ht="15" customHeight="1" x14ac:dyDescent="0.25">
      <c r="D113" s="69"/>
      <c r="E113" s="646"/>
      <c r="F113" s="646"/>
      <c r="G113" s="660"/>
      <c r="H113" s="660"/>
      <c r="I113" s="660"/>
      <c r="J113" s="654"/>
      <c r="K113" s="69"/>
      <c r="L113" s="645"/>
      <c r="M113" s="646"/>
      <c r="N113" s="647"/>
      <c r="O113" s="646"/>
      <c r="P113" s="69"/>
      <c r="Q113" s="69"/>
      <c r="R113" s="69"/>
      <c r="S113" s="69"/>
      <c r="T113" s="69"/>
      <c r="U113" s="69"/>
      <c r="V113" s="69"/>
      <c r="W113" s="69"/>
      <c r="X113" s="69"/>
      <c r="Y113" s="69"/>
      <c r="Z113" s="69"/>
      <c r="AA113" s="69"/>
      <c r="AB113" s="69"/>
      <c r="AC113" s="69"/>
    </row>
    <row r="114" spans="4:29" ht="15" customHeight="1" x14ac:dyDescent="0.25">
      <c r="D114" s="69"/>
      <c r="E114" s="646"/>
      <c r="F114" s="646"/>
      <c r="G114" s="660"/>
      <c r="H114" s="660"/>
      <c r="I114" s="660"/>
      <c r="J114" s="654"/>
      <c r="K114" s="69"/>
      <c r="L114" s="645"/>
      <c r="M114" s="646"/>
      <c r="N114" s="647"/>
      <c r="O114" s="646"/>
      <c r="P114" s="69"/>
      <c r="Q114" s="69"/>
      <c r="R114" s="69"/>
      <c r="S114" s="69"/>
      <c r="T114" s="69"/>
      <c r="U114" s="69"/>
      <c r="V114" s="69"/>
      <c r="W114" s="69"/>
      <c r="X114" s="69"/>
      <c r="Y114" s="69"/>
      <c r="Z114" s="69"/>
      <c r="AA114" s="69"/>
      <c r="AB114" s="69"/>
      <c r="AC114" s="69"/>
    </row>
    <row r="115" spans="4:29" ht="15" customHeight="1" x14ac:dyDescent="0.25">
      <c r="D115" s="69"/>
      <c r="E115" s="646"/>
      <c r="F115" s="646"/>
      <c r="G115" s="660"/>
      <c r="H115" s="660"/>
      <c r="I115" s="660"/>
      <c r="J115" s="654"/>
      <c r="K115" s="69"/>
      <c r="L115" s="645"/>
      <c r="M115" s="646"/>
      <c r="N115" s="647"/>
      <c r="O115" s="646"/>
      <c r="P115" s="69"/>
      <c r="Q115" s="69"/>
      <c r="R115" s="69"/>
      <c r="S115" s="69"/>
      <c r="T115" s="69"/>
      <c r="U115" s="69"/>
      <c r="V115" s="69"/>
      <c r="W115" s="69"/>
      <c r="X115" s="69"/>
      <c r="Y115" s="69"/>
      <c r="Z115" s="69"/>
      <c r="AA115" s="69"/>
      <c r="AB115" s="69"/>
      <c r="AC115" s="69"/>
    </row>
    <row r="116" spans="4:29" ht="15" customHeight="1" x14ac:dyDescent="0.25">
      <c r="D116" s="69"/>
      <c r="E116" s="646"/>
      <c r="F116" s="646"/>
      <c r="G116" s="660"/>
      <c r="H116" s="660"/>
      <c r="I116" s="660"/>
      <c r="J116" s="654"/>
      <c r="K116" s="69"/>
      <c r="L116" s="645"/>
      <c r="M116" s="646"/>
      <c r="N116" s="647"/>
      <c r="O116" s="646"/>
      <c r="P116" s="69"/>
      <c r="Q116" s="69"/>
      <c r="R116" s="69"/>
      <c r="S116" s="69"/>
      <c r="T116" s="69"/>
      <c r="U116" s="69"/>
      <c r="V116" s="69"/>
      <c r="W116" s="69"/>
      <c r="X116" s="69"/>
      <c r="Y116" s="69"/>
      <c r="Z116" s="69"/>
      <c r="AA116" s="69"/>
      <c r="AB116" s="69"/>
      <c r="AC116" s="69"/>
    </row>
    <row r="117" spans="4:29" ht="15" customHeight="1" x14ac:dyDescent="0.25">
      <c r="D117" s="69"/>
      <c r="E117" s="646"/>
      <c r="F117" s="646"/>
      <c r="G117" s="660"/>
      <c r="H117" s="660"/>
      <c r="I117" s="660"/>
      <c r="J117" s="654"/>
      <c r="K117" s="69"/>
      <c r="L117" s="645"/>
      <c r="M117" s="646"/>
      <c r="N117" s="647"/>
      <c r="O117" s="646"/>
      <c r="P117" s="69"/>
      <c r="Q117" s="69"/>
      <c r="R117" s="69"/>
      <c r="S117" s="69"/>
      <c r="T117" s="69"/>
      <c r="U117" s="69"/>
      <c r="V117" s="69"/>
      <c r="W117" s="69"/>
      <c r="X117" s="69"/>
      <c r="Y117" s="69"/>
      <c r="Z117" s="69"/>
      <c r="AA117" s="69"/>
      <c r="AB117" s="69"/>
      <c r="AC117" s="69"/>
    </row>
    <row r="118" spans="4:29" ht="15" customHeight="1" x14ac:dyDescent="0.25">
      <c r="D118" s="69"/>
      <c r="E118" s="646"/>
      <c r="F118" s="646"/>
      <c r="G118" s="660"/>
      <c r="H118" s="660"/>
      <c r="I118" s="660"/>
      <c r="J118" s="654"/>
      <c r="K118" s="69"/>
      <c r="L118" s="645"/>
      <c r="M118" s="646"/>
      <c r="N118" s="647"/>
      <c r="O118" s="646"/>
      <c r="P118" s="69"/>
      <c r="Q118" s="69"/>
      <c r="R118" s="69"/>
      <c r="S118" s="69"/>
      <c r="T118" s="69"/>
      <c r="U118" s="69"/>
      <c r="V118" s="69"/>
      <c r="W118" s="69"/>
      <c r="X118" s="69"/>
      <c r="Y118" s="69"/>
      <c r="Z118" s="69"/>
      <c r="AA118" s="69"/>
      <c r="AB118" s="69"/>
      <c r="AC118" s="69"/>
    </row>
    <row r="119" spans="4:29" ht="15" customHeight="1" x14ac:dyDescent="0.25">
      <c r="D119" s="69"/>
      <c r="E119" s="646"/>
      <c r="F119" s="646"/>
      <c r="G119" s="660"/>
      <c r="H119" s="660"/>
      <c r="I119" s="660"/>
      <c r="J119" s="654"/>
      <c r="K119" s="69"/>
      <c r="L119" s="645"/>
      <c r="M119" s="646"/>
      <c r="N119" s="647"/>
      <c r="O119" s="646"/>
      <c r="P119" s="69"/>
      <c r="Q119" s="69"/>
      <c r="R119" s="69"/>
      <c r="S119" s="69"/>
      <c r="T119" s="69"/>
      <c r="U119" s="69"/>
      <c r="V119" s="69"/>
      <c r="W119" s="69"/>
      <c r="X119" s="69"/>
      <c r="Y119" s="69"/>
      <c r="Z119" s="69"/>
      <c r="AA119" s="69"/>
      <c r="AB119" s="69"/>
      <c r="AC119" s="69"/>
    </row>
    <row r="120" spans="4:29" ht="15" customHeight="1" x14ac:dyDescent="0.25">
      <c r="D120" s="69"/>
      <c r="E120" s="646"/>
      <c r="F120" s="646"/>
      <c r="G120" s="660"/>
      <c r="H120" s="660"/>
      <c r="I120" s="660"/>
      <c r="J120" s="654"/>
      <c r="K120" s="69"/>
      <c r="L120" s="645"/>
      <c r="M120" s="646"/>
      <c r="N120" s="647"/>
      <c r="O120" s="646"/>
      <c r="P120" s="69"/>
      <c r="Q120" s="69"/>
      <c r="R120" s="69"/>
      <c r="S120" s="69"/>
      <c r="T120" s="69"/>
      <c r="U120" s="69"/>
      <c r="V120" s="69"/>
      <c r="W120" s="69"/>
      <c r="X120" s="69"/>
      <c r="Y120" s="69"/>
      <c r="Z120" s="69"/>
      <c r="AA120" s="69"/>
      <c r="AB120" s="69"/>
      <c r="AC120" s="69"/>
    </row>
    <row r="121" spans="4:29" ht="15" customHeight="1" x14ac:dyDescent="0.25">
      <c r="D121" s="69"/>
      <c r="E121" s="646"/>
      <c r="F121" s="646"/>
      <c r="G121" s="660"/>
      <c r="H121" s="660"/>
      <c r="I121" s="660"/>
      <c r="J121" s="654"/>
      <c r="K121" s="69"/>
      <c r="L121" s="645"/>
      <c r="M121" s="646"/>
      <c r="N121" s="647"/>
      <c r="O121" s="646"/>
      <c r="P121" s="69"/>
      <c r="Q121" s="69"/>
      <c r="R121" s="69"/>
      <c r="S121" s="69"/>
      <c r="T121" s="69"/>
      <c r="U121" s="69"/>
      <c r="V121" s="69"/>
      <c r="W121" s="69"/>
      <c r="X121" s="69"/>
      <c r="Y121" s="69"/>
      <c r="Z121" s="69"/>
      <c r="AA121" s="69"/>
      <c r="AB121" s="69"/>
      <c r="AC121" s="69"/>
    </row>
    <row r="122" spans="4:29" ht="15" customHeight="1" x14ac:dyDescent="0.25">
      <c r="D122" s="69"/>
      <c r="E122" s="646"/>
      <c r="F122" s="646"/>
      <c r="G122" s="660"/>
      <c r="H122" s="660"/>
      <c r="I122" s="660"/>
      <c r="J122" s="654"/>
      <c r="K122" s="69"/>
      <c r="L122" s="645"/>
      <c r="M122" s="646"/>
      <c r="N122" s="647"/>
      <c r="O122" s="646"/>
      <c r="P122" s="69"/>
      <c r="Q122" s="69"/>
      <c r="R122" s="69"/>
      <c r="S122" s="69"/>
      <c r="T122" s="69"/>
      <c r="U122" s="69"/>
      <c r="V122" s="69"/>
      <c r="W122" s="69"/>
      <c r="X122" s="69"/>
      <c r="Y122" s="69"/>
      <c r="Z122" s="69"/>
      <c r="AA122" s="69"/>
      <c r="AB122" s="69"/>
      <c r="AC122" s="69"/>
    </row>
    <row r="123" spans="4:29" ht="15" customHeight="1" x14ac:dyDescent="0.25">
      <c r="D123" s="69"/>
      <c r="E123" s="646"/>
      <c r="F123" s="646"/>
      <c r="G123" s="660"/>
      <c r="H123" s="660"/>
      <c r="I123" s="660"/>
      <c r="J123" s="654"/>
      <c r="K123" s="69"/>
      <c r="L123" s="645"/>
      <c r="M123" s="646"/>
      <c r="N123" s="647"/>
      <c r="O123" s="646"/>
      <c r="P123" s="69"/>
      <c r="Q123" s="69"/>
      <c r="R123" s="69"/>
      <c r="S123" s="69"/>
      <c r="T123" s="69"/>
      <c r="U123" s="69"/>
      <c r="V123" s="69"/>
      <c r="W123" s="69"/>
      <c r="X123" s="69"/>
      <c r="Y123" s="69"/>
      <c r="Z123" s="69"/>
      <c r="AA123" s="69"/>
      <c r="AB123" s="69"/>
      <c r="AC123" s="69"/>
    </row>
    <row r="124" spans="4:29" ht="15" customHeight="1" x14ac:dyDescent="0.25">
      <c r="D124" s="69"/>
      <c r="E124" s="646"/>
      <c r="F124" s="646"/>
      <c r="G124" s="660"/>
      <c r="H124" s="660"/>
      <c r="I124" s="660"/>
      <c r="J124" s="654"/>
      <c r="K124" s="69"/>
      <c r="L124" s="645"/>
      <c r="M124" s="646"/>
      <c r="N124" s="647"/>
      <c r="O124" s="646"/>
      <c r="P124" s="69"/>
      <c r="Q124" s="69"/>
      <c r="R124" s="69"/>
      <c r="S124" s="69"/>
      <c r="T124" s="69"/>
      <c r="U124" s="69"/>
      <c r="V124" s="69"/>
      <c r="W124" s="69"/>
      <c r="X124" s="69"/>
      <c r="Y124" s="69"/>
      <c r="Z124" s="69"/>
      <c r="AA124" s="69"/>
      <c r="AB124" s="69"/>
      <c r="AC124" s="69"/>
    </row>
    <row r="125" spans="4:29" ht="15" customHeight="1" x14ac:dyDescent="0.25">
      <c r="D125" s="69"/>
      <c r="E125" s="646"/>
      <c r="F125" s="646"/>
      <c r="G125" s="660"/>
      <c r="H125" s="660"/>
      <c r="I125" s="660"/>
      <c r="J125" s="654"/>
      <c r="K125" s="69"/>
      <c r="L125" s="645"/>
      <c r="M125" s="646"/>
      <c r="N125" s="647"/>
      <c r="O125" s="646"/>
      <c r="P125" s="69"/>
      <c r="Q125" s="69"/>
      <c r="R125" s="69"/>
      <c r="S125" s="69"/>
      <c r="T125" s="69"/>
      <c r="U125" s="69"/>
      <c r="V125" s="69"/>
      <c r="W125" s="69"/>
      <c r="X125" s="69"/>
      <c r="Y125" s="69"/>
      <c r="Z125" s="69"/>
      <c r="AA125" s="69"/>
      <c r="AB125" s="69"/>
      <c r="AC125" s="69"/>
    </row>
    <row r="126" spans="4:29" ht="15" customHeight="1" x14ac:dyDescent="0.25">
      <c r="D126" s="69"/>
      <c r="E126" s="646"/>
      <c r="F126" s="646"/>
      <c r="G126" s="660"/>
      <c r="H126" s="660"/>
      <c r="I126" s="660"/>
      <c r="J126" s="654"/>
      <c r="K126" s="69"/>
      <c r="L126" s="645"/>
      <c r="M126" s="646"/>
      <c r="N126" s="647"/>
      <c r="O126" s="646"/>
      <c r="P126" s="69"/>
      <c r="Q126" s="69"/>
      <c r="R126" s="69"/>
      <c r="S126" s="69"/>
      <c r="T126" s="69"/>
      <c r="U126" s="69"/>
      <c r="V126" s="69"/>
      <c r="W126" s="69"/>
      <c r="X126" s="69"/>
      <c r="Y126" s="69"/>
      <c r="Z126" s="69"/>
      <c r="AA126" s="69"/>
      <c r="AB126" s="69"/>
      <c r="AC126" s="69"/>
    </row>
    <row r="127" spans="4:29" ht="15" customHeight="1" x14ac:dyDescent="0.25">
      <c r="D127" s="69"/>
      <c r="E127" s="646"/>
      <c r="F127" s="646"/>
      <c r="G127" s="660"/>
      <c r="H127" s="660"/>
      <c r="I127" s="660"/>
      <c r="J127" s="654"/>
      <c r="K127" s="69"/>
      <c r="L127" s="645"/>
      <c r="M127" s="646"/>
      <c r="N127" s="647"/>
      <c r="O127" s="646"/>
      <c r="P127" s="69"/>
      <c r="Q127" s="69"/>
      <c r="R127" s="69"/>
      <c r="S127" s="69"/>
      <c r="T127" s="69"/>
      <c r="U127" s="69"/>
      <c r="V127" s="69"/>
      <c r="W127" s="69"/>
      <c r="X127" s="69"/>
      <c r="Y127" s="69"/>
      <c r="Z127" s="69"/>
      <c r="AA127" s="69"/>
      <c r="AB127" s="69"/>
      <c r="AC127" s="69"/>
    </row>
    <row r="128" spans="4:29" ht="15" customHeight="1" x14ac:dyDescent="0.25">
      <c r="D128" s="69"/>
      <c r="E128" s="646"/>
      <c r="F128" s="646"/>
      <c r="G128" s="660"/>
      <c r="H128" s="660"/>
      <c r="I128" s="660"/>
      <c r="J128" s="654"/>
      <c r="K128" s="69"/>
      <c r="L128" s="645"/>
      <c r="M128" s="646"/>
      <c r="N128" s="647"/>
      <c r="O128" s="646"/>
      <c r="P128" s="69"/>
      <c r="Q128" s="69"/>
      <c r="R128" s="69"/>
      <c r="S128" s="69"/>
      <c r="T128" s="69"/>
      <c r="U128" s="69"/>
      <c r="V128" s="69"/>
      <c r="W128" s="69"/>
      <c r="X128" s="69"/>
      <c r="Y128" s="69"/>
      <c r="Z128" s="69"/>
      <c r="AA128" s="69"/>
      <c r="AB128" s="69"/>
      <c r="AC128" s="69"/>
    </row>
    <row r="129" spans="4:29" ht="15" customHeight="1" x14ac:dyDescent="0.25">
      <c r="D129" s="69"/>
      <c r="E129" s="646"/>
      <c r="F129" s="646"/>
      <c r="G129" s="660"/>
      <c r="H129" s="660"/>
      <c r="I129" s="660"/>
      <c r="J129" s="654"/>
      <c r="K129" s="69"/>
      <c r="L129" s="645"/>
      <c r="M129" s="646"/>
      <c r="N129" s="647"/>
      <c r="O129" s="646"/>
      <c r="P129" s="69"/>
      <c r="Q129" s="69"/>
      <c r="R129" s="69"/>
      <c r="S129" s="69"/>
      <c r="T129" s="69"/>
      <c r="U129" s="69"/>
      <c r="V129" s="69"/>
      <c r="W129" s="69"/>
      <c r="X129" s="69"/>
      <c r="Y129" s="69"/>
      <c r="Z129" s="69"/>
      <c r="AA129" s="69"/>
      <c r="AB129" s="69"/>
      <c r="AC129" s="69"/>
    </row>
    <row r="130" spans="4:29" ht="15" customHeight="1" x14ac:dyDescent="0.25">
      <c r="D130" s="69"/>
      <c r="E130" s="646"/>
      <c r="F130" s="646"/>
      <c r="G130" s="660"/>
      <c r="H130" s="660"/>
      <c r="I130" s="660"/>
      <c r="J130" s="654"/>
      <c r="K130" s="69"/>
      <c r="L130" s="645"/>
      <c r="M130" s="646"/>
      <c r="N130" s="647"/>
      <c r="O130" s="646"/>
      <c r="P130" s="69"/>
      <c r="Q130" s="69"/>
      <c r="R130" s="69"/>
      <c r="S130" s="69"/>
      <c r="T130" s="69"/>
      <c r="U130" s="69"/>
      <c r="V130" s="69"/>
      <c r="W130" s="69"/>
      <c r="X130" s="69"/>
      <c r="Y130" s="69"/>
      <c r="Z130" s="69"/>
      <c r="AA130" s="69"/>
      <c r="AB130" s="69"/>
      <c r="AC130" s="69"/>
    </row>
    <row r="131" spans="4:29" ht="15" customHeight="1" x14ac:dyDescent="0.25">
      <c r="D131" s="69"/>
      <c r="E131" s="646"/>
      <c r="F131" s="646"/>
      <c r="G131" s="660"/>
      <c r="H131" s="660"/>
      <c r="I131" s="660"/>
      <c r="J131" s="654"/>
      <c r="K131" s="69"/>
      <c r="L131" s="645"/>
      <c r="M131" s="646"/>
      <c r="N131" s="647"/>
      <c r="O131" s="646"/>
      <c r="P131" s="69"/>
      <c r="Q131" s="69"/>
      <c r="R131" s="69"/>
      <c r="S131" s="69"/>
      <c r="T131" s="69"/>
      <c r="U131" s="69"/>
      <c r="V131" s="69"/>
      <c r="W131" s="69"/>
      <c r="X131" s="69"/>
      <c r="Y131" s="69"/>
      <c r="Z131" s="69"/>
      <c r="AA131" s="69"/>
      <c r="AB131" s="69"/>
      <c r="AC131" s="69"/>
    </row>
    <row r="132" spans="4:29" ht="15" customHeight="1" x14ac:dyDescent="0.25">
      <c r="D132" s="69"/>
      <c r="E132" s="646"/>
      <c r="F132" s="646"/>
      <c r="G132" s="660"/>
      <c r="H132" s="660"/>
      <c r="I132" s="660"/>
      <c r="J132" s="654"/>
      <c r="K132" s="69"/>
      <c r="L132" s="645"/>
      <c r="M132" s="646"/>
      <c r="N132" s="647"/>
      <c r="O132" s="646"/>
      <c r="P132" s="69"/>
      <c r="Q132" s="69"/>
      <c r="R132" s="69"/>
      <c r="S132" s="69"/>
      <c r="T132" s="69"/>
      <c r="U132" s="69"/>
      <c r="V132" s="69"/>
      <c r="W132" s="69"/>
      <c r="X132" s="69"/>
      <c r="Y132" s="69"/>
      <c r="Z132" s="69"/>
      <c r="AA132" s="69"/>
      <c r="AB132" s="69"/>
      <c r="AC132" s="69"/>
    </row>
    <row r="133" spans="4:29" ht="15" customHeight="1" x14ac:dyDescent="0.25">
      <c r="D133" s="69"/>
      <c r="E133" s="646"/>
      <c r="F133" s="646"/>
      <c r="G133" s="660"/>
      <c r="H133" s="660"/>
      <c r="I133" s="660"/>
      <c r="J133" s="654"/>
      <c r="K133" s="69"/>
      <c r="L133" s="645"/>
      <c r="M133" s="646"/>
      <c r="N133" s="647"/>
      <c r="O133" s="646"/>
      <c r="P133" s="69"/>
      <c r="Q133" s="69"/>
      <c r="R133" s="69"/>
      <c r="S133" s="69"/>
      <c r="T133" s="69"/>
      <c r="U133" s="69"/>
      <c r="V133" s="69"/>
      <c r="W133" s="69"/>
      <c r="X133" s="69"/>
      <c r="Y133" s="69"/>
      <c r="Z133" s="69"/>
      <c r="AA133" s="69"/>
      <c r="AB133" s="69"/>
      <c r="AC133" s="69"/>
    </row>
    <row r="134" spans="4:29" ht="15" customHeight="1" x14ac:dyDescent="0.25">
      <c r="D134" s="69"/>
      <c r="E134" s="646"/>
      <c r="F134" s="646"/>
      <c r="G134" s="660"/>
      <c r="H134" s="660"/>
      <c r="I134" s="660"/>
      <c r="J134" s="654"/>
      <c r="K134" s="69"/>
      <c r="L134" s="645"/>
      <c r="M134" s="646"/>
      <c r="N134" s="647"/>
      <c r="O134" s="646"/>
      <c r="P134" s="69"/>
      <c r="Q134" s="69"/>
      <c r="R134" s="69"/>
      <c r="S134" s="69"/>
      <c r="T134" s="69"/>
      <c r="U134" s="69"/>
      <c r="V134" s="69"/>
      <c r="W134" s="69"/>
      <c r="X134" s="69"/>
      <c r="Y134" s="69"/>
      <c r="Z134" s="69"/>
      <c r="AA134" s="69"/>
      <c r="AB134" s="69"/>
      <c r="AC134" s="69"/>
    </row>
    <row r="135" spans="4:29" ht="15" customHeight="1" x14ac:dyDescent="0.25">
      <c r="D135" s="69"/>
      <c r="E135" s="646"/>
      <c r="F135" s="646"/>
      <c r="G135" s="660"/>
      <c r="H135" s="660"/>
      <c r="I135" s="660"/>
      <c r="J135" s="654"/>
      <c r="K135" s="69"/>
      <c r="L135" s="645"/>
      <c r="M135" s="646"/>
      <c r="N135" s="647"/>
      <c r="O135" s="646"/>
      <c r="P135" s="69"/>
      <c r="Q135" s="69"/>
      <c r="R135" s="69"/>
      <c r="S135" s="69"/>
      <c r="T135" s="69"/>
      <c r="U135" s="69"/>
      <c r="V135" s="69"/>
      <c r="W135" s="69"/>
      <c r="X135" s="69"/>
      <c r="Y135" s="69"/>
      <c r="Z135" s="69"/>
      <c r="AA135" s="69"/>
      <c r="AB135" s="69"/>
      <c r="AC135" s="69"/>
    </row>
    <row r="136" spans="4:29" ht="15" customHeight="1" x14ac:dyDescent="0.25">
      <c r="D136" s="69"/>
      <c r="E136" s="646"/>
      <c r="F136" s="646"/>
      <c r="G136" s="660"/>
      <c r="H136" s="660"/>
      <c r="I136" s="660"/>
      <c r="J136" s="654"/>
      <c r="K136" s="69"/>
      <c r="L136" s="645"/>
      <c r="M136" s="646"/>
      <c r="N136" s="647"/>
      <c r="O136" s="646"/>
      <c r="P136" s="69"/>
      <c r="Q136" s="69"/>
      <c r="R136" s="69"/>
      <c r="S136" s="69"/>
      <c r="T136" s="69"/>
      <c r="U136" s="69"/>
      <c r="V136" s="69"/>
      <c r="W136" s="69"/>
      <c r="X136" s="69"/>
      <c r="Y136" s="69"/>
      <c r="Z136" s="69"/>
      <c r="AA136" s="69"/>
      <c r="AB136" s="69"/>
      <c r="AC136" s="69"/>
    </row>
    <row r="137" spans="4:29" ht="15" customHeight="1" x14ac:dyDescent="0.25">
      <c r="D137" s="69"/>
      <c r="E137" s="646"/>
      <c r="F137" s="646"/>
      <c r="G137" s="660"/>
      <c r="H137" s="660"/>
      <c r="I137" s="660"/>
      <c r="J137" s="654"/>
      <c r="K137" s="69"/>
      <c r="L137" s="645"/>
      <c r="M137" s="646"/>
      <c r="N137" s="647"/>
      <c r="O137" s="646"/>
      <c r="P137" s="69"/>
      <c r="Q137" s="69"/>
      <c r="R137" s="69"/>
      <c r="S137" s="69"/>
      <c r="T137" s="69"/>
      <c r="U137" s="69"/>
      <c r="V137" s="69"/>
      <c r="W137" s="69"/>
      <c r="X137" s="69"/>
      <c r="Y137" s="69"/>
      <c r="Z137" s="69"/>
      <c r="AA137" s="69"/>
      <c r="AB137" s="69"/>
      <c r="AC137" s="69"/>
    </row>
    <row r="138" spans="4:29" ht="15" customHeight="1" x14ac:dyDescent="0.25">
      <c r="D138" s="69"/>
      <c r="E138" s="646"/>
      <c r="F138" s="646"/>
      <c r="G138" s="660"/>
      <c r="H138" s="660"/>
      <c r="I138" s="660"/>
      <c r="J138" s="654"/>
      <c r="K138" s="69"/>
      <c r="L138" s="645"/>
      <c r="M138" s="646"/>
      <c r="N138" s="647"/>
      <c r="O138" s="646"/>
      <c r="P138" s="69"/>
      <c r="Q138" s="69"/>
      <c r="R138" s="69"/>
      <c r="S138" s="69"/>
      <c r="T138" s="69"/>
      <c r="U138" s="69"/>
      <c r="V138" s="69"/>
      <c r="W138" s="69"/>
      <c r="X138" s="69"/>
      <c r="Y138" s="69"/>
      <c r="Z138" s="69"/>
      <c r="AA138" s="69"/>
      <c r="AB138" s="69"/>
      <c r="AC138" s="69"/>
    </row>
    <row r="139" spans="4:29" ht="15" customHeight="1" x14ac:dyDescent="0.25">
      <c r="D139" s="69"/>
      <c r="E139" s="646"/>
      <c r="F139" s="646"/>
      <c r="G139" s="660"/>
      <c r="H139" s="660"/>
      <c r="I139" s="660"/>
      <c r="J139" s="654"/>
      <c r="K139" s="69"/>
      <c r="L139" s="645"/>
      <c r="M139" s="646"/>
      <c r="N139" s="647"/>
      <c r="O139" s="646"/>
      <c r="P139" s="69"/>
      <c r="Q139" s="69"/>
      <c r="R139" s="69"/>
      <c r="S139" s="69"/>
      <c r="T139" s="69"/>
      <c r="U139" s="69"/>
      <c r="V139" s="69"/>
      <c r="W139" s="69"/>
      <c r="X139" s="69"/>
      <c r="Y139" s="69"/>
      <c r="Z139" s="69"/>
      <c r="AA139" s="69"/>
      <c r="AB139" s="69"/>
      <c r="AC139" s="69"/>
    </row>
    <row r="140" spans="4:29" ht="15" customHeight="1" x14ac:dyDescent="0.25">
      <c r="D140" s="69"/>
      <c r="E140" s="646"/>
      <c r="F140" s="646"/>
      <c r="G140" s="660"/>
      <c r="H140" s="660"/>
      <c r="I140" s="660"/>
      <c r="J140" s="654"/>
      <c r="K140" s="69"/>
      <c r="L140" s="645"/>
      <c r="M140" s="646"/>
      <c r="N140" s="647"/>
      <c r="O140" s="646"/>
      <c r="P140" s="69"/>
      <c r="Q140" s="69"/>
      <c r="R140" s="69"/>
      <c r="S140" s="69"/>
      <c r="T140" s="69"/>
      <c r="U140" s="69"/>
      <c r="V140" s="69"/>
      <c r="W140" s="69"/>
      <c r="X140" s="69"/>
      <c r="Y140" s="69"/>
      <c r="Z140" s="69"/>
      <c r="AA140" s="69"/>
      <c r="AB140" s="69"/>
      <c r="AC140" s="69"/>
    </row>
    <row r="141" spans="4:29" ht="15" customHeight="1" x14ac:dyDescent="0.25">
      <c r="D141" s="69"/>
      <c r="E141" s="646"/>
      <c r="F141" s="646"/>
      <c r="G141" s="660"/>
      <c r="H141" s="660"/>
      <c r="I141" s="660"/>
      <c r="J141" s="654"/>
      <c r="K141" s="69"/>
      <c r="L141" s="645"/>
      <c r="M141" s="646"/>
      <c r="N141" s="647"/>
      <c r="O141" s="646"/>
      <c r="P141" s="69"/>
      <c r="Q141" s="69"/>
      <c r="R141" s="69"/>
      <c r="S141" s="69"/>
      <c r="T141" s="69"/>
      <c r="U141" s="69"/>
      <c r="V141" s="69"/>
      <c r="W141" s="69"/>
      <c r="X141" s="69"/>
      <c r="Y141" s="69"/>
      <c r="Z141" s="69"/>
      <c r="AA141" s="69"/>
      <c r="AB141" s="69"/>
      <c r="AC141" s="69"/>
    </row>
    <row r="142" spans="4:29" ht="15" customHeight="1" x14ac:dyDescent="0.25">
      <c r="D142" s="69"/>
      <c r="E142" s="646"/>
      <c r="F142" s="646"/>
      <c r="G142" s="660"/>
      <c r="H142" s="660"/>
      <c r="I142" s="660"/>
      <c r="J142" s="654"/>
      <c r="K142" s="69"/>
      <c r="L142" s="645"/>
      <c r="M142" s="646"/>
      <c r="N142" s="647"/>
      <c r="O142" s="646"/>
      <c r="P142" s="69"/>
      <c r="Q142" s="69"/>
      <c r="R142" s="69"/>
      <c r="S142" s="69"/>
      <c r="T142" s="69"/>
      <c r="U142" s="69"/>
      <c r="V142" s="69"/>
      <c r="W142" s="69"/>
      <c r="X142" s="69"/>
      <c r="Y142" s="69"/>
      <c r="Z142" s="69"/>
      <c r="AA142" s="69"/>
      <c r="AB142" s="69"/>
      <c r="AC142" s="69"/>
    </row>
    <row r="143" spans="4:29" ht="15" customHeight="1" x14ac:dyDescent="0.25">
      <c r="D143" s="69"/>
      <c r="E143" s="646"/>
      <c r="F143" s="646"/>
      <c r="G143" s="660"/>
      <c r="H143" s="660"/>
      <c r="I143" s="660"/>
      <c r="J143" s="654"/>
      <c r="K143" s="69"/>
      <c r="L143" s="645"/>
      <c r="M143" s="646"/>
      <c r="N143" s="647"/>
      <c r="O143" s="646"/>
      <c r="P143" s="69"/>
      <c r="Q143" s="69"/>
      <c r="R143" s="69"/>
      <c r="S143" s="69"/>
      <c r="T143" s="69"/>
      <c r="U143" s="69"/>
      <c r="V143" s="69"/>
      <c r="W143" s="69"/>
      <c r="X143" s="69"/>
      <c r="Y143" s="69"/>
      <c r="Z143" s="69"/>
      <c r="AA143" s="69"/>
      <c r="AB143" s="69"/>
      <c r="AC143" s="69"/>
    </row>
    <row r="144" spans="4:29" ht="15" customHeight="1" x14ac:dyDescent="0.25">
      <c r="D144" s="69"/>
      <c r="E144" s="646"/>
      <c r="F144" s="646"/>
      <c r="G144" s="660"/>
      <c r="H144" s="660"/>
      <c r="I144" s="660"/>
      <c r="J144" s="654"/>
      <c r="K144" s="69"/>
      <c r="L144" s="645"/>
      <c r="M144" s="646"/>
      <c r="N144" s="647"/>
      <c r="O144" s="646"/>
      <c r="P144" s="69"/>
      <c r="Q144" s="69"/>
      <c r="R144" s="69"/>
      <c r="S144" s="69"/>
      <c r="T144" s="69"/>
      <c r="U144" s="69"/>
      <c r="V144" s="69"/>
      <c r="W144" s="69"/>
      <c r="X144" s="69"/>
      <c r="Y144" s="69"/>
      <c r="Z144" s="69"/>
      <c r="AA144" s="69"/>
      <c r="AB144" s="69"/>
      <c r="AC144" s="69"/>
    </row>
    <row r="145" spans="4:29" ht="15" customHeight="1" x14ac:dyDescent="0.25">
      <c r="D145" s="69"/>
      <c r="E145" s="646"/>
      <c r="F145" s="646"/>
      <c r="G145" s="660"/>
      <c r="H145" s="660"/>
      <c r="I145" s="660"/>
      <c r="J145" s="654"/>
      <c r="K145" s="69"/>
      <c r="L145" s="645"/>
      <c r="M145" s="646"/>
      <c r="N145" s="647"/>
      <c r="O145" s="646"/>
      <c r="P145" s="69"/>
      <c r="Q145" s="69"/>
      <c r="R145" s="69"/>
      <c r="S145" s="69"/>
      <c r="T145" s="69"/>
      <c r="U145" s="69"/>
      <c r="V145" s="69"/>
      <c r="W145" s="69"/>
      <c r="X145" s="69"/>
      <c r="Y145" s="69"/>
      <c r="Z145" s="69"/>
      <c r="AA145" s="69"/>
      <c r="AB145" s="69"/>
      <c r="AC145" s="69"/>
    </row>
    <row r="146" spans="4:29" ht="15" customHeight="1" x14ac:dyDescent="0.25">
      <c r="D146" s="69"/>
      <c r="E146" s="646"/>
      <c r="F146" s="646"/>
      <c r="G146" s="660"/>
      <c r="H146" s="660"/>
      <c r="I146" s="660"/>
      <c r="J146" s="654"/>
      <c r="K146" s="69"/>
      <c r="L146" s="645"/>
      <c r="M146" s="646"/>
      <c r="N146" s="647"/>
      <c r="O146" s="646"/>
      <c r="P146" s="69"/>
      <c r="Q146" s="69"/>
      <c r="R146" s="69"/>
      <c r="S146" s="69"/>
      <c r="T146" s="69"/>
      <c r="U146" s="69"/>
      <c r="V146" s="69"/>
      <c r="W146" s="69"/>
      <c r="X146" s="69"/>
      <c r="Y146" s="69"/>
      <c r="Z146" s="69"/>
      <c r="AA146" s="69"/>
      <c r="AB146" s="69"/>
      <c r="AC146" s="69"/>
    </row>
    <row r="147" spans="4:29" ht="15" customHeight="1" x14ac:dyDescent="0.25">
      <c r="D147" s="69"/>
      <c r="E147" s="646"/>
      <c r="F147" s="646"/>
      <c r="G147" s="660"/>
      <c r="H147" s="660"/>
      <c r="I147" s="660"/>
      <c r="J147" s="654"/>
      <c r="K147" s="69"/>
      <c r="L147" s="645"/>
      <c r="M147" s="646"/>
      <c r="N147" s="647"/>
      <c r="O147" s="646"/>
      <c r="P147" s="69"/>
      <c r="Q147" s="69"/>
      <c r="R147" s="69"/>
      <c r="S147" s="69"/>
      <c r="T147" s="69"/>
      <c r="U147" s="69"/>
      <c r="V147" s="69"/>
      <c r="W147" s="69"/>
      <c r="X147" s="69"/>
      <c r="Y147" s="69"/>
      <c r="Z147" s="69"/>
      <c r="AA147" s="69"/>
      <c r="AB147" s="69"/>
      <c r="AC147" s="69"/>
    </row>
    <row r="148" spans="4:29" ht="15" customHeight="1" x14ac:dyDescent="0.25">
      <c r="D148" s="69"/>
      <c r="K148" s="69"/>
      <c r="L148" s="645"/>
      <c r="M148" s="646"/>
      <c r="N148" s="647"/>
      <c r="O148" s="646"/>
      <c r="P148" s="69"/>
      <c r="Q148" s="69"/>
      <c r="R148" s="69"/>
      <c r="S148" s="69"/>
      <c r="T148" s="69"/>
      <c r="U148" s="69"/>
      <c r="V148" s="69"/>
      <c r="W148" s="69"/>
      <c r="X148" s="69"/>
      <c r="Y148" s="69"/>
      <c r="Z148" s="69"/>
      <c r="AA148" s="69"/>
      <c r="AB148" s="69"/>
      <c r="AC148" s="69"/>
    </row>
    <row r="149" spans="4:29" ht="15" customHeight="1" x14ac:dyDescent="0.25">
      <c r="D149" s="69"/>
      <c r="K149" s="69"/>
      <c r="L149" s="645"/>
      <c r="M149" s="646"/>
      <c r="N149" s="647"/>
      <c r="O149" s="646"/>
      <c r="P149" s="69"/>
      <c r="Q149" s="69"/>
      <c r="R149" s="69"/>
      <c r="S149" s="69"/>
      <c r="T149" s="69"/>
      <c r="U149" s="69"/>
      <c r="V149" s="69"/>
      <c r="W149" s="69"/>
      <c r="X149" s="69"/>
      <c r="Y149" s="69"/>
      <c r="Z149" s="69"/>
      <c r="AA149" s="69"/>
      <c r="AB149" s="69"/>
      <c r="AC149" s="69"/>
    </row>
    <row r="150" spans="4:29" ht="15" customHeight="1" x14ac:dyDescent="0.25">
      <c r="D150" s="69"/>
      <c r="K150" s="69"/>
      <c r="L150" s="645"/>
      <c r="M150" s="646"/>
      <c r="N150" s="647"/>
      <c r="O150" s="646"/>
      <c r="P150" s="69"/>
      <c r="Q150" s="69"/>
      <c r="R150" s="69"/>
      <c r="S150" s="69"/>
      <c r="T150" s="69"/>
      <c r="U150" s="69"/>
      <c r="V150" s="69"/>
      <c r="W150" s="69"/>
      <c r="X150" s="69"/>
      <c r="Y150" s="69"/>
      <c r="Z150" s="69"/>
      <c r="AA150" s="69"/>
      <c r="AB150" s="69"/>
      <c r="AC150" s="69"/>
    </row>
    <row r="151" spans="4:29" ht="15" customHeight="1" x14ac:dyDescent="0.25">
      <c r="D151" s="69"/>
      <c r="K151" s="69"/>
      <c r="L151" s="645"/>
      <c r="M151" s="646"/>
      <c r="N151" s="647"/>
      <c r="O151" s="646"/>
      <c r="P151" s="69"/>
      <c r="Q151" s="69"/>
      <c r="R151" s="69"/>
      <c r="S151" s="69"/>
      <c r="T151" s="69"/>
      <c r="U151" s="69"/>
      <c r="V151" s="69"/>
      <c r="W151" s="69"/>
      <c r="X151" s="69"/>
      <c r="Y151" s="69"/>
      <c r="Z151" s="69"/>
      <c r="AA151" s="69"/>
      <c r="AB151" s="69"/>
      <c r="AC151" s="69"/>
    </row>
    <row r="152" spans="4:29" ht="15" customHeight="1" x14ac:dyDescent="0.25">
      <c r="D152" s="69"/>
      <c r="K152" s="69"/>
      <c r="L152" s="645"/>
      <c r="M152" s="646"/>
      <c r="N152" s="647"/>
      <c r="O152" s="646"/>
      <c r="P152" s="69"/>
      <c r="Q152" s="69"/>
      <c r="R152" s="69"/>
      <c r="S152" s="69"/>
      <c r="T152" s="69"/>
      <c r="U152" s="69"/>
      <c r="V152" s="69"/>
      <c r="W152" s="69"/>
      <c r="X152" s="69"/>
      <c r="Y152" s="69"/>
      <c r="Z152" s="69"/>
      <c r="AA152" s="69"/>
      <c r="AB152" s="69"/>
      <c r="AC152" s="69"/>
    </row>
    <row r="153" spans="4:29" ht="15" customHeight="1" x14ac:dyDescent="0.25">
      <c r="D153" s="69"/>
      <c r="K153" s="69"/>
      <c r="L153" s="645"/>
      <c r="M153" s="646"/>
      <c r="N153" s="647"/>
      <c r="O153" s="646"/>
      <c r="P153" s="69"/>
      <c r="Q153" s="69"/>
      <c r="R153" s="69"/>
      <c r="S153" s="69"/>
      <c r="T153" s="69"/>
      <c r="U153" s="69"/>
      <c r="V153" s="69"/>
      <c r="W153" s="69"/>
      <c r="X153" s="69"/>
      <c r="Y153" s="69"/>
      <c r="Z153" s="69"/>
      <c r="AA153" s="69"/>
      <c r="AB153" s="69"/>
      <c r="AC153" s="69"/>
    </row>
    <row r="154" spans="4:29" ht="15" customHeight="1" x14ac:dyDescent="0.25">
      <c r="D154" s="69"/>
      <c r="K154" s="69"/>
      <c r="L154" s="645"/>
      <c r="M154" s="646"/>
      <c r="N154" s="647"/>
      <c r="O154" s="646"/>
      <c r="P154" s="69"/>
      <c r="Q154" s="69"/>
      <c r="R154" s="69"/>
      <c r="S154" s="69"/>
      <c r="T154" s="69"/>
      <c r="U154" s="69"/>
      <c r="V154" s="69"/>
      <c r="W154" s="69"/>
      <c r="X154" s="69"/>
      <c r="Y154" s="69"/>
      <c r="Z154" s="69"/>
      <c r="AA154" s="69"/>
      <c r="AB154" s="69"/>
      <c r="AC154" s="69"/>
    </row>
    <row r="155" spans="4:29" ht="15" customHeight="1" x14ac:dyDescent="0.25">
      <c r="D155" s="69"/>
      <c r="K155" s="69"/>
      <c r="L155" s="645"/>
      <c r="M155" s="646"/>
      <c r="N155" s="647"/>
      <c r="O155" s="646"/>
      <c r="P155" s="69"/>
      <c r="Q155" s="69"/>
      <c r="R155" s="69"/>
      <c r="S155" s="69"/>
      <c r="T155" s="69"/>
      <c r="U155" s="69"/>
      <c r="V155" s="69"/>
      <c r="W155" s="69"/>
      <c r="X155" s="69"/>
      <c r="Y155" s="69"/>
      <c r="Z155" s="69"/>
      <c r="AA155" s="69"/>
      <c r="AB155" s="69"/>
      <c r="AC155" s="69"/>
    </row>
    <row r="156" spans="4:29" ht="15" customHeight="1" x14ac:dyDescent="0.25">
      <c r="D156" s="69"/>
      <c r="K156" s="69"/>
      <c r="L156" s="645"/>
      <c r="M156" s="646"/>
      <c r="N156" s="647"/>
      <c r="O156" s="646"/>
      <c r="P156" s="69"/>
      <c r="Q156" s="69"/>
      <c r="R156" s="69"/>
      <c r="S156" s="69"/>
      <c r="T156" s="69"/>
      <c r="U156" s="69"/>
      <c r="V156" s="69"/>
      <c r="W156" s="69"/>
      <c r="X156" s="69"/>
      <c r="Y156" s="69"/>
      <c r="Z156" s="69"/>
      <c r="AA156" s="69"/>
      <c r="AB156" s="69"/>
      <c r="AC156" s="69"/>
    </row>
    <row r="157" spans="4:29" ht="15" customHeight="1" x14ac:dyDescent="0.25">
      <c r="D157" s="69"/>
      <c r="K157" s="69"/>
      <c r="L157" s="645"/>
      <c r="M157" s="646"/>
      <c r="N157" s="647"/>
      <c r="O157" s="646"/>
      <c r="P157" s="69"/>
      <c r="Q157" s="69"/>
      <c r="R157" s="69"/>
      <c r="S157" s="69"/>
      <c r="T157" s="69"/>
      <c r="U157" s="69"/>
      <c r="V157" s="69"/>
      <c r="W157" s="69"/>
      <c r="X157" s="69"/>
      <c r="Y157" s="69"/>
      <c r="Z157" s="69"/>
      <c r="AA157" s="69"/>
      <c r="AB157" s="69"/>
      <c r="AC157" s="69"/>
    </row>
    <row r="158" spans="4:29" ht="15" customHeight="1" x14ac:dyDescent="0.25">
      <c r="D158" s="69"/>
      <c r="K158" s="69"/>
      <c r="L158" s="645"/>
      <c r="M158" s="646"/>
      <c r="N158" s="647"/>
      <c r="O158" s="646"/>
      <c r="P158" s="69"/>
      <c r="Q158" s="69"/>
      <c r="R158" s="69"/>
      <c r="S158" s="69"/>
      <c r="T158" s="69"/>
      <c r="U158" s="69"/>
      <c r="V158" s="69"/>
      <c r="W158" s="69"/>
      <c r="X158" s="69"/>
      <c r="Y158" s="69"/>
      <c r="Z158" s="69"/>
      <c r="AA158" s="69"/>
      <c r="AB158" s="69"/>
      <c r="AC158" s="69"/>
    </row>
    <row r="159" spans="4:29" ht="15" customHeight="1" x14ac:dyDescent="0.25">
      <c r="D159" s="69"/>
      <c r="K159" s="69"/>
      <c r="L159" s="645"/>
      <c r="M159" s="646"/>
      <c r="N159" s="647"/>
      <c r="O159" s="646"/>
      <c r="P159" s="69"/>
      <c r="Q159" s="69"/>
      <c r="R159" s="69"/>
      <c r="S159" s="69"/>
      <c r="T159" s="69"/>
      <c r="U159" s="69"/>
      <c r="V159" s="69"/>
      <c r="W159" s="69"/>
      <c r="X159" s="69"/>
      <c r="Y159" s="69"/>
      <c r="Z159" s="69"/>
      <c r="AA159" s="69"/>
      <c r="AB159" s="69"/>
      <c r="AC159" s="69"/>
    </row>
    <row r="160" spans="4:29" ht="15" customHeight="1" x14ac:dyDescent="0.25">
      <c r="D160" s="69"/>
      <c r="K160" s="69"/>
      <c r="L160" s="645"/>
      <c r="M160" s="646"/>
      <c r="N160" s="647"/>
      <c r="O160" s="646"/>
      <c r="P160" s="69"/>
      <c r="Q160" s="69"/>
      <c r="R160" s="69"/>
      <c r="S160" s="69"/>
      <c r="T160" s="69"/>
      <c r="U160" s="69"/>
      <c r="V160" s="69"/>
      <c r="W160" s="69"/>
      <c r="X160" s="69"/>
      <c r="Y160" s="69"/>
      <c r="Z160" s="69"/>
      <c r="AA160" s="69"/>
      <c r="AB160" s="69"/>
      <c r="AC160" s="69"/>
    </row>
    <row r="161" spans="4:29" ht="15" customHeight="1" x14ac:dyDescent="0.25">
      <c r="D161" s="69"/>
      <c r="K161" s="69"/>
      <c r="L161" s="645"/>
      <c r="M161" s="646"/>
      <c r="N161" s="647"/>
      <c r="O161" s="646"/>
      <c r="P161" s="69"/>
      <c r="Q161" s="69"/>
      <c r="R161" s="69"/>
      <c r="S161" s="69"/>
      <c r="T161" s="69"/>
      <c r="U161" s="69"/>
      <c r="V161" s="69"/>
      <c r="W161" s="69"/>
      <c r="X161" s="69"/>
      <c r="Y161" s="69"/>
      <c r="Z161" s="69"/>
      <c r="AA161" s="69"/>
      <c r="AB161" s="69"/>
      <c r="AC161" s="69"/>
    </row>
    <row r="162" spans="4:29" ht="15" customHeight="1" x14ac:dyDescent="0.25">
      <c r="D162" s="69"/>
      <c r="K162" s="69"/>
      <c r="L162" s="645"/>
      <c r="M162" s="646"/>
      <c r="N162" s="647"/>
      <c r="O162" s="646"/>
      <c r="P162" s="69"/>
      <c r="Q162" s="69"/>
      <c r="R162" s="69"/>
      <c r="S162" s="69"/>
      <c r="T162" s="69"/>
      <c r="U162" s="69"/>
      <c r="V162" s="69"/>
      <c r="W162" s="69"/>
      <c r="X162" s="69"/>
      <c r="Y162" s="69"/>
      <c r="Z162" s="69"/>
      <c r="AA162" s="69"/>
      <c r="AB162" s="69"/>
      <c r="AC162" s="69"/>
    </row>
    <row r="163" spans="4:29" ht="15" customHeight="1" x14ac:dyDescent="0.25">
      <c r="D163" s="69"/>
      <c r="K163" s="69"/>
      <c r="L163" s="645"/>
      <c r="M163" s="646"/>
      <c r="N163" s="647"/>
      <c r="O163" s="646"/>
      <c r="P163" s="69"/>
      <c r="Q163" s="69"/>
      <c r="R163" s="69"/>
      <c r="S163" s="69"/>
      <c r="T163" s="69"/>
      <c r="U163" s="69"/>
      <c r="V163" s="69"/>
      <c r="W163" s="69"/>
      <c r="X163" s="69"/>
      <c r="Y163" s="69"/>
      <c r="Z163" s="69"/>
      <c r="AA163" s="69"/>
      <c r="AB163" s="69"/>
      <c r="AC163" s="69"/>
    </row>
    <row r="164" spans="4:29" ht="15" customHeight="1" x14ac:dyDescent="0.25">
      <c r="D164" s="69"/>
      <c r="K164" s="69"/>
      <c r="L164" s="645"/>
      <c r="M164" s="646"/>
      <c r="N164" s="647"/>
      <c r="O164" s="646"/>
      <c r="P164" s="69"/>
      <c r="Q164" s="69"/>
      <c r="R164" s="69"/>
      <c r="S164" s="69"/>
      <c r="T164" s="69"/>
      <c r="U164" s="69"/>
      <c r="V164" s="69"/>
      <c r="W164" s="69"/>
      <c r="X164" s="69"/>
      <c r="Y164" s="69"/>
      <c r="Z164" s="69"/>
      <c r="AA164" s="69"/>
      <c r="AB164" s="69"/>
      <c r="AC164" s="69"/>
    </row>
    <row r="165" spans="4:29" ht="15" customHeight="1" x14ac:dyDescent="0.25">
      <c r="D165" s="69"/>
      <c r="K165" s="69"/>
      <c r="L165" s="645"/>
      <c r="M165" s="646"/>
      <c r="N165" s="647"/>
      <c r="O165" s="646"/>
      <c r="P165" s="69"/>
      <c r="Q165" s="69"/>
      <c r="R165" s="69"/>
      <c r="S165" s="69"/>
      <c r="T165" s="69"/>
      <c r="U165" s="69"/>
      <c r="V165" s="69"/>
      <c r="W165" s="69"/>
      <c r="X165" s="69"/>
      <c r="Y165" s="69"/>
      <c r="Z165" s="69"/>
      <c r="AA165" s="69"/>
      <c r="AB165" s="69"/>
      <c r="AC165" s="69"/>
    </row>
    <row r="166" spans="4:29" ht="15" customHeight="1" x14ac:dyDescent="0.25">
      <c r="D166" s="69"/>
      <c r="K166" s="69"/>
      <c r="L166" s="645"/>
      <c r="M166" s="646"/>
      <c r="N166" s="647"/>
      <c r="O166" s="646"/>
      <c r="P166" s="69"/>
      <c r="Q166" s="69"/>
      <c r="R166" s="69"/>
      <c r="S166" s="69"/>
      <c r="T166" s="69"/>
      <c r="U166" s="69"/>
      <c r="V166" s="69"/>
      <c r="W166" s="69"/>
      <c r="X166" s="69"/>
      <c r="Y166" s="69"/>
      <c r="Z166" s="69"/>
      <c r="AA166" s="69"/>
      <c r="AB166" s="69"/>
      <c r="AC166" s="69"/>
    </row>
    <row r="167" spans="4:29" ht="15" customHeight="1" x14ac:dyDescent="0.25">
      <c r="D167" s="69"/>
      <c r="K167" s="69"/>
      <c r="L167" s="645"/>
      <c r="M167" s="646"/>
      <c r="N167" s="647"/>
      <c r="O167" s="646"/>
      <c r="P167" s="69"/>
      <c r="Q167" s="69"/>
      <c r="R167" s="69"/>
      <c r="S167" s="69"/>
      <c r="T167" s="69"/>
      <c r="U167" s="69"/>
      <c r="V167" s="69"/>
      <c r="W167" s="69"/>
      <c r="X167" s="69"/>
      <c r="Y167" s="69"/>
      <c r="Z167" s="69"/>
      <c r="AA167" s="69"/>
      <c r="AB167" s="69"/>
      <c r="AC167" s="69"/>
    </row>
    <row r="168" spans="4:29" ht="15" customHeight="1" x14ac:dyDescent="0.25">
      <c r="D168" s="69"/>
      <c r="K168" s="69"/>
      <c r="L168" s="645"/>
      <c r="M168" s="646"/>
      <c r="N168" s="647"/>
      <c r="O168" s="646"/>
      <c r="P168" s="69"/>
      <c r="Q168" s="69"/>
      <c r="R168" s="69"/>
      <c r="S168" s="69"/>
      <c r="T168" s="69"/>
      <c r="U168" s="69"/>
      <c r="V168" s="69"/>
      <c r="W168" s="69"/>
      <c r="X168" s="69"/>
      <c r="Y168" s="69"/>
      <c r="Z168" s="69"/>
      <c r="AA168" s="69"/>
      <c r="AB168" s="69"/>
      <c r="AC168" s="69"/>
    </row>
    <row r="169" spans="4:29" ht="15" customHeight="1" x14ac:dyDescent="0.25">
      <c r="D169" s="69"/>
      <c r="K169" s="69"/>
      <c r="L169" s="645"/>
      <c r="M169" s="646"/>
      <c r="N169" s="647"/>
      <c r="O169" s="646"/>
      <c r="P169" s="69"/>
      <c r="Q169" s="69"/>
      <c r="R169" s="69"/>
      <c r="S169" s="69"/>
      <c r="T169" s="69"/>
      <c r="U169" s="69"/>
      <c r="V169" s="69"/>
      <c r="W169" s="69"/>
      <c r="X169" s="69"/>
      <c r="Y169" s="69"/>
      <c r="Z169" s="69"/>
      <c r="AA169" s="69"/>
      <c r="AB169" s="69"/>
      <c r="AC169" s="69"/>
    </row>
    <row r="170" spans="4:29" ht="15" customHeight="1" x14ac:dyDescent="0.25">
      <c r="D170" s="69"/>
      <c r="K170" s="69"/>
      <c r="L170" s="645"/>
      <c r="M170" s="646"/>
      <c r="N170" s="647"/>
      <c r="O170" s="646"/>
      <c r="P170" s="69"/>
      <c r="Q170" s="69"/>
      <c r="R170" s="69"/>
      <c r="S170" s="69"/>
      <c r="T170" s="69"/>
      <c r="U170" s="69"/>
      <c r="V170" s="69"/>
      <c r="W170" s="69"/>
      <c r="X170" s="69"/>
      <c r="Y170" s="69"/>
      <c r="Z170" s="69"/>
      <c r="AA170" s="69"/>
      <c r="AB170" s="69"/>
      <c r="AC170" s="69"/>
    </row>
    <row r="171" spans="4:29" ht="15" customHeight="1" x14ac:dyDescent="0.25">
      <c r="D171" s="69"/>
      <c r="K171" s="69"/>
      <c r="L171" s="645"/>
      <c r="M171" s="646"/>
      <c r="N171" s="647"/>
      <c r="O171" s="646"/>
      <c r="P171" s="69"/>
      <c r="Q171" s="69"/>
      <c r="R171" s="69"/>
      <c r="S171" s="69"/>
      <c r="T171" s="69"/>
      <c r="U171" s="69"/>
      <c r="V171" s="69"/>
      <c r="W171" s="69"/>
      <c r="X171" s="69"/>
      <c r="Y171" s="69"/>
      <c r="Z171" s="69"/>
      <c r="AA171" s="69"/>
      <c r="AB171" s="69"/>
      <c r="AC171" s="69"/>
    </row>
    <row r="172" spans="4:29" ht="15" customHeight="1" x14ac:dyDescent="0.25">
      <c r="D172" s="69"/>
      <c r="K172" s="69"/>
      <c r="L172" s="645"/>
      <c r="M172" s="646"/>
      <c r="N172" s="647"/>
      <c r="O172" s="646"/>
      <c r="P172" s="69"/>
      <c r="Q172" s="69"/>
      <c r="R172" s="69"/>
      <c r="S172" s="69"/>
      <c r="T172" s="69"/>
      <c r="U172" s="69"/>
      <c r="V172" s="69"/>
      <c r="W172" s="69"/>
      <c r="X172" s="69"/>
      <c r="Y172" s="69"/>
      <c r="Z172" s="69"/>
      <c r="AA172" s="69"/>
      <c r="AB172" s="69"/>
      <c r="AC172" s="69"/>
    </row>
    <row r="173" spans="4:29" ht="15" customHeight="1" x14ac:dyDescent="0.25">
      <c r="D173" s="69"/>
      <c r="K173" s="69"/>
      <c r="L173" s="645"/>
      <c r="M173" s="646"/>
      <c r="N173" s="647"/>
      <c r="O173" s="646"/>
      <c r="P173" s="69"/>
      <c r="Q173" s="69"/>
      <c r="R173" s="69"/>
      <c r="S173" s="69"/>
      <c r="T173" s="69"/>
      <c r="U173" s="69"/>
      <c r="V173" s="69"/>
      <c r="W173" s="69"/>
      <c r="X173" s="69"/>
      <c r="Y173" s="69"/>
      <c r="Z173" s="69"/>
      <c r="AA173" s="69"/>
      <c r="AB173" s="69"/>
      <c r="AC173" s="69"/>
    </row>
    <row r="174" spans="4:29" ht="15" customHeight="1" x14ac:dyDescent="0.25">
      <c r="D174" s="69"/>
      <c r="K174" s="69"/>
      <c r="L174" s="645"/>
      <c r="M174" s="646"/>
      <c r="N174" s="647"/>
      <c r="O174" s="646"/>
      <c r="P174" s="69"/>
      <c r="Q174" s="69"/>
      <c r="R174" s="69"/>
      <c r="S174" s="69"/>
      <c r="T174" s="69"/>
      <c r="U174" s="69"/>
      <c r="V174" s="69"/>
      <c r="W174" s="69"/>
      <c r="X174" s="69"/>
      <c r="Y174" s="69"/>
      <c r="Z174" s="69"/>
      <c r="AA174" s="69"/>
      <c r="AB174" s="69"/>
      <c r="AC174" s="69"/>
    </row>
    <row r="175" spans="4:29" ht="15" customHeight="1" x14ac:dyDescent="0.25">
      <c r="D175" s="69"/>
      <c r="K175" s="69"/>
      <c r="L175" s="645"/>
      <c r="M175" s="646"/>
      <c r="N175" s="647"/>
      <c r="O175" s="646"/>
      <c r="P175" s="69"/>
      <c r="Q175" s="69"/>
      <c r="R175" s="69"/>
      <c r="S175" s="69"/>
      <c r="T175" s="69"/>
      <c r="U175" s="69"/>
      <c r="V175" s="69"/>
      <c r="W175" s="69"/>
      <c r="X175" s="69"/>
      <c r="Y175" s="69"/>
      <c r="Z175" s="69"/>
      <c r="AA175" s="69"/>
      <c r="AB175" s="69"/>
      <c r="AC175" s="69"/>
    </row>
    <row r="176" spans="4:29" ht="15" customHeight="1" x14ac:dyDescent="0.25">
      <c r="D176" s="69"/>
      <c r="K176" s="69"/>
      <c r="L176" s="645"/>
      <c r="M176" s="646"/>
      <c r="N176" s="647"/>
      <c r="O176" s="646"/>
      <c r="P176" s="69"/>
      <c r="Q176" s="69"/>
      <c r="R176" s="69"/>
      <c r="S176" s="69"/>
      <c r="T176" s="69"/>
      <c r="U176" s="69"/>
      <c r="V176" s="69"/>
      <c r="W176" s="69"/>
      <c r="X176" s="69"/>
      <c r="Y176" s="69"/>
      <c r="Z176" s="69"/>
      <c r="AA176" s="69"/>
      <c r="AB176" s="69"/>
      <c r="AC176" s="69"/>
    </row>
    <row r="177" spans="4:29" ht="15" customHeight="1" x14ac:dyDescent="0.25">
      <c r="D177" s="69"/>
      <c r="K177" s="69"/>
      <c r="L177" s="645"/>
      <c r="M177" s="646"/>
      <c r="N177" s="647"/>
      <c r="O177" s="646"/>
      <c r="P177" s="69"/>
      <c r="Q177" s="69"/>
      <c r="R177" s="69"/>
      <c r="S177" s="69"/>
      <c r="T177" s="69"/>
      <c r="U177" s="69"/>
      <c r="V177" s="69"/>
      <c r="W177" s="69"/>
      <c r="X177" s="69"/>
      <c r="Y177" s="69"/>
      <c r="Z177" s="69"/>
      <c r="AA177" s="69"/>
      <c r="AB177" s="69"/>
      <c r="AC177" s="69"/>
    </row>
    <row r="178" spans="4:29" ht="15" customHeight="1" x14ac:dyDescent="0.25">
      <c r="D178" s="69"/>
      <c r="K178" s="69"/>
      <c r="L178" s="645"/>
      <c r="M178" s="646"/>
      <c r="N178" s="647"/>
      <c r="O178" s="646"/>
      <c r="P178" s="69"/>
      <c r="Q178" s="69"/>
      <c r="R178" s="69"/>
      <c r="S178" s="69"/>
      <c r="T178" s="69"/>
      <c r="U178" s="69"/>
      <c r="V178" s="69"/>
      <c r="W178" s="69"/>
      <c r="X178" s="69"/>
      <c r="Y178" s="69"/>
      <c r="Z178" s="69"/>
      <c r="AA178" s="69"/>
      <c r="AB178" s="69"/>
      <c r="AC178" s="69"/>
    </row>
    <row r="179" spans="4:29" ht="15" customHeight="1" x14ac:dyDescent="0.25">
      <c r="D179" s="69"/>
      <c r="K179" s="69"/>
      <c r="L179" s="645"/>
      <c r="M179" s="646"/>
      <c r="N179" s="647"/>
      <c r="O179" s="646"/>
      <c r="P179" s="69"/>
      <c r="Q179" s="69"/>
      <c r="R179" s="69"/>
      <c r="S179" s="69"/>
      <c r="T179" s="69"/>
      <c r="U179" s="69"/>
      <c r="V179" s="69"/>
      <c r="W179" s="69"/>
      <c r="X179" s="69"/>
      <c r="Y179" s="69"/>
      <c r="Z179" s="69"/>
      <c r="AA179" s="69"/>
      <c r="AB179" s="69"/>
      <c r="AC179" s="69"/>
    </row>
    <row r="180" spans="4:29" ht="15" customHeight="1" x14ac:dyDescent="0.25">
      <c r="D180" s="69"/>
      <c r="K180" s="69"/>
      <c r="L180" s="645"/>
      <c r="M180" s="646"/>
      <c r="N180" s="647"/>
      <c r="O180" s="646"/>
      <c r="P180" s="69"/>
      <c r="Q180" s="69"/>
      <c r="R180" s="69"/>
      <c r="S180" s="69"/>
      <c r="T180" s="69"/>
      <c r="U180" s="69"/>
      <c r="V180" s="69"/>
      <c r="W180" s="69"/>
      <c r="X180" s="69"/>
      <c r="Y180" s="69"/>
      <c r="Z180" s="69"/>
      <c r="AA180" s="69"/>
      <c r="AB180" s="69"/>
      <c r="AC180" s="69"/>
    </row>
    <row r="181" spans="4:29" ht="15" customHeight="1" x14ac:dyDescent="0.25">
      <c r="D181" s="69"/>
      <c r="K181" s="69"/>
      <c r="L181" s="645"/>
      <c r="M181" s="646"/>
      <c r="N181" s="647"/>
      <c r="O181" s="646"/>
      <c r="P181" s="69"/>
      <c r="Q181" s="69"/>
      <c r="R181" s="69"/>
      <c r="S181" s="69"/>
      <c r="T181" s="69"/>
      <c r="U181" s="69"/>
      <c r="V181" s="69"/>
      <c r="W181" s="69"/>
      <c r="X181" s="69"/>
      <c r="Y181" s="69"/>
      <c r="Z181" s="69"/>
      <c r="AA181" s="69"/>
      <c r="AB181" s="69"/>
      <c r="AC181" s="69"/>
    </row>
    <row r="182" spans="4:29" ht="15" customHeight="1" x14ac:dyDescent="0.25">
      <c r="D182" s="69"/>
      <c r="K182" s="69"/>
      <c r="L182" s="645"/>
      <c r="M182" s="646"/>
      <c r="N182" s="647"/>
      <c r="O182" s="646"/>
      <c r="P182" s="69"/>
      <c r="Q182" s="69"/>
      <c r="R182" s="69"/>
      <c r="S182" s="69"/>
      <c r="T182" s="69"/>
      <c r="U182" s="69"/>
      <c r="V182" s="69"/>
      <c r="W182" s="69"/>
      <c r="X182" s="69"/>
      <c r="Y182" s="69"/>
      <c r="Z182" s="69"/>
      <c r="AA182" s="69"/>
      <c r="AB182" s="69"/>
      <c r="AC182" s="69"/>
    </row>
    <row r="183" spans="4:29" ht="15" customHeight="1" x14ac:dyDescent="0.25">
      <c r="D183" s="69"/>
      <c r="K183" s="69"/>
      <c r="L183" s="645"/>
      <c r="M183" s="646"/>
      <c r="N183" s="647"/>
      <c r="O183" s="646"/>
      <c r="P183" s="69"/>
      <c r="Q183" s="69"/>
      <c r="R183" s="69"/>
      <c r="S183" s="69"/>
      <c r="T183" s="69"/>
      <c r="U183" s="69"/>
      <c r="V183" s="69"/>
      <c r="W183" s="69"/>
      <c r="X183" s="69"/>
      <c r="Y183" s="69"/>
      <c r="Z183" s="69"/>
      <c r="AA183" s="69"/>
      <c r="AB183" s="69"/>
      <c r="AC183" s="69"/>
    </row>
    <row r="184" spans="4:29" ht="15" customHeight="1" x14ac:dyDescent="0.25">
      <c r="D184" s="69"/>
      <c r="K184" s="69"/>
      <c r="L184" s="645"/>
      <c r="M184" s="646"/>
      <c r="N184" s="647"/>
      <c r="O184" s="646"/>
      <c r="P184" s="69"/>
      <c r="Q184" s="69"/>
      <c r="R184" s="69"/>
      <c r="S184" s="69"/>
      <c r="T184" s="69"/>
      <c r="U184" s="69"/>
      <c r="V184" s="69"/>
      <c r="W184" s="69"/>
      <c r="X184" s="69"/>
      <c r="Y184" s="69"/>
      <c r="Z184" s="69"/>
      <c r="AA184" s="69"/>
      <c r="AB184" s="69"/>
      <c r="AC184" s="69"/>
    </row>
    <row r="185" spans="4:29" ht="15" customHeight="1" x14ac:dyDescent="0.25">
      <c r="D185" s="69"/>
      <c r="K185" s="69"/>
      <c r="L185" s="645"/>
      <c r="M185" s="646"/>
      <c r="N185" s="647"/>
      <c r="O185" s="646"/>
      <c r="P185" s="69"/>
      <c r="Q185" s="69"/>
      <c r="R185" s="69"/>
      <c r="S185" s="69"/>
      <c r="T185" s="69"/>
      <c r="U185" s="69"/>
      <c r="V185" s="69"/>
      <c r="W185" s="69"/>
      <c r="X185" s="69"/>
      <c r="Y185" s="69"/>
      <c r="Z185" s="69"/>
      <c r="AA185" s="69"/>
      <c r="AB185" s="69"/>
      <c r="AC185" s="69"/>
    </row>
    <row r="186" spans="4:29" ht="15" customHeight="1" x14ac:dyDescent="0.25">
      <c r="D186" s="69"/>
      <c r="K186" s="69"/>
      <c r="L186" s="645"/>
      <c r="M186" s="646"/>
      <c r="N186" s="647"/>
      <c r="O186" s="646"/>
      <c r="P186" s="69"/>
      <c r="Q186" s="69"/>
      <c r="R186" s="69"/>
      <c r="S186" s="69"/>
      <c r="T186" s="69"/>
      <c r="U186" s="69"/>
      <c r="V186" s="69"/>
      <c r="W186" s="69"/>
      <c r="X186" s="69"/>
      <c r="Y186" s="69"/>
      <c r="Z186" s="69"/>
      <c r="AA186" s="69"/>
      <c r="AB186" s="69"/>
      <c r="AC186" s="69"/>
    </row>
    <row r="187" spans="4:29" ht="15" customHeight="1" x14ac:dyDescent="0.25">
      <c r="D187" s="69"/>
      <c r="K187" s="69"/>
      <c r="L187" s="645"/>
      <c r="M187" s="646"/>
      <c r="N187" s="647"/>
      <c r="O187" s="646"/>
      <c r="P187" s="69"/>
      <c r="Q187" s="69"/>
      <c r="R187" s="69"/>
      <c r="S187" s="69"/>
      <c r="T187" s="69"/>
      <c r="U187" s="69"/>
      <c r="V187" s="69"/>
      <c r="W187" s="69"/>
      <c r="X187" s="69"/>
      <c r="Y187" s="69"/>
      <c r="Z187" s="69"/>
      <c r="AA187" s="69"/>
      <c r="AB187" s="69"/>
      <c r="AC187" s="69"/>
    </row>
    <row r="188" spans="4:29" ht="15" customHeight="1" x14ac:dyDescent="0.25">
      <c r="D188" s="69"/>
      <c r="K188" s="69"/>
      <c r="L188" s="645"/>
      <c r="M188" s="646"/>
      <c r="N188" s="647"/>
      <c r="O188" s="646"/>
      <c r="P188" s="69"/>
      <c r="Q188" s="69"/>
      <c r="R188" s="69"/>
      <c r="S188" s="69"/>
      <c r="T188" s="69"/>
      <c r="U188" s="69"/>
      <c r="V188" s="69"/>
      <c r="W188" s="69"/>
      <c r="X188" s="69"/>
      <c r="Y188" s="69"/>
      <c r="Z188" s="69"/>
      <c r="AA188" s="69"/>
      <c r="AB188" s="69"/>
      <c r="AC188" s="69"/>
    </row>
    <row r="189" spans="4:29" ht="15" customHeight="1" x14ac:dyDescent="0.25">
      <c r="D189" s="69"/>
      <c r="K189" s="69"/>
      <c r="L189" s="645"/>
      <c r="M189" s="646"/>
      <c r="N189" s="647"/>
      <c r="O189" s="646"/>
      <c r="P189" s="69"/>
      <c r="Q189" s="69"/>
      <c r="R189" s="69"/>
      <c r="S189" s="69"/>
      <c r="T189" s="69"/>
      <c r="U189" s="69"/>
      <c r="V189" s="69"/>
      <c r="W189" s="69"/>
      <c r="X189" s="69"/>
      <c r="Y189" s="69"/>
      <c r="Z189" s="69"/>
      <c r="AA189" s="69"/>
      <c r="AB189" s="69"/>
      <c r="AC189" s="69"/>
    </row>
    <row r="190" spans="4:29" ht="15" customHeight="1" x14ac:dyDescent="0.25">
      <c r="D190" s="69"/>
      <c r="K190" s="69"/>
      <c r="L190" s="645"/>
      <c r="M190" s="646"/>
      <c r="N190" s="647"/>
      <c r="O190" s="646"/>
      <c r="P190" s="69"/>
      <c r="Q190" s="69"/>
      <c r="R190" s="69"/>
      <c r="S190" s="69"/>
      <c r="T190" s="69"/>
      <c r="U190" s="69"/>
      <c r="V190" s="69"/>
      <c r="W190" s="69"/>
      <c r="X190" s="69"/>
      <c r="Y190" s="69"/>
      <c r="Z190" s="69"/>
      <c r="AA190" s="69"/>
      <c r="AB190" s="69"/>
      <c r="AC190" s="69"/>
    </row>
    <row r="191" spans="4:29" ht="15" customHeight="1" x14ac:dyDescent="0.25">
      <c r="D191" s="69"/>
      <c r="K191" s="69"/>
      <c r="L191" s="645"/>
      <c r="M191" s="646"/>
      <c r="N191" s="647"/>
      <c r="O191" s="646"/>
      <c r="P191" s="69"/>
      <c r="Q191" s="69"/>
      <c r="R191" s="69"/>
      <c r="S191" s="69"/>
      <c r="T191" s="69"/>
      <c r="U191" s="69"/>
      <c r="V191" s="69"/>
      <c r="W191" s="69"/>
      <c r="X191" s="69"/>
      <c r="Y191" s="69"/>
      <c r="Z191" s="69"/>
      <c r="AA191" s="69"/>
      <c r="AB191" s="69"/>
      <c r="AC191" s="69"/>
    </row>
    <row r="192" spans="4:29" ht="15" customHeight="1" x14ac:dyDescent="0.25">
      <c r="D192" s="69"/>
      <c r="K192" s="69"/>
      <c r="L192" s="645"/>
      <c r="M192" s="646"/>
      <c r="N192" s="647"/>
      <c r="O192" s="646"/>
      <c r="P192" s="69"/>
      <c r="Q192" s="69"/>
      <c r="R192" s="69"/>
      <c r="S192" s="69"/>
      <c r="T192" s="69"/>
      <c r="U192" s="69"/>
      <c r="V192" s="69"/>
      <c r="W192" s="69"/>
      <c r="X192" s="69"/>
      <c r="Y192" s="69"/>
      <c r="Z192" s="69"/>
      <c r="AA192" s="69"/>
      <c r="AB192" s="69"/>
      <c r="AC192" s="69"/>
    </row>
    <row r="193" spans="4:29" ht="15" customHeight="1" x14ac:dyDescent="0.25">
      <c r="D193" s="69"/>
      <c r="K193" s="69"/>
      <c r="L193" s="645"/>
      <c r="M193" s="646"/>
      <c r="N193" s="647"/>
      <c r="O193" s="646"/>
      <c r="P193" s="69"/>
      <c r="Q193" s="69"/>
      <c r="R193" s="69"/>
      <c r="S193" s="69"/>
      <c r="T193" s="69"/>
      <c r="U193" s="69"/>
      <c r="V193" s="69"/>
      <c r="W193" s="69"/>
      <c r="X193" s="69"/>
      <c r="Y193" s="69"/>
      <c r="Z193" s="69"/>
      <c r="AA193" s="69"/>
      <c r="AB193" s="69"/>
      <c r="AC193" s="69"/>
    </row>
    <row r="194" spans="4:29" ht="15" customHeight="1" x14ac:dyDescent="0.25">
      <c r="D194" s="69"/>
      <c r="K194" s="69"/>
      <c r="L194" s="645"/>
      <c r="M194" s="646"/>
      <c r="N194" s="647"/>
      <c r="O194" s="646"/>
      <c r="P194" s="69"/>
      <c r="Q194" s="69"/>
      <c r="R194" s="69"/>
      <c r="S194" s="69"/>
      <c r="T194" s="69"/>
      <c r="U194" s="69"/>
      <c r="V194" s="69"/>
      <c r="W194" s="69"/>
      <c r="X194" s="69"/>
      <c r="Y194" s="69"/>
      <c r="Z194" s="69"/>
      <c r="AA194" s="69"/>
      <c r="AB194" s="69"/>
      <c r="AC194" s="69"/>
    </row>
    <row r="195" spans="4:29" ht="15" customHeight="1" x14ac:dyDescent="0.25">
      <c r="D195" s="69"/>
      <c r="K195" s="69"/>
      <c r="L195" s="645"/>
      <c r="M195" s="646"/>
      <c r="N195" s="647"/>
      <c r="O195" s="646"/>
      <c r="P195" s="69"/>
      <c r="Q195" s="69"/>
      <c r="R195" s="69"/>
      <c r="S195" s="69"/>
      <c r="T195" s="69"/>
      <c r="U195" s="69"/>
      <c r="V195" s="69"/>
      <c r="W195" s="69"/>
      <c r="X195" s="69"/>
      <c r="Y195" s="69"/>
      <c r="Z195" s="69"/>
      <c r="AA195" s="69"/>
      <c r="AB195" s="69"/>
      <c r="AC195" s="69"/>
    </row>
    <row r="196" spans="4:29" ht="15" customHeight="1" x14ac:dyDescent="0.25">
      <c r="D196" s="69"/>
      <c r="K196" s="69"/>
      <c r="L196" s="645"/>
      <c r="M196" s="646"/>
      <c r="N196" s="647"/>
      <c r="O196" s="646"/>
      <c r="P196" s="69"/>
      <c r="Q196" s="69"/>
      <c r="R196" s="69"/>
      <c r="S196" s="69"/>
      <c r="T196" s="69"/>
      <c r="U196" s="69"/>
      <c r="V196" s="69"/>
      <c r="W196" s="69"/>
      <c r="X196" s="69"/>
      <c r="Y196" s="69"/>
      <c r="Z196" s="69"/>
      <c r="AA196" s="69"/>
      <c r="AB196" s="69"/>
      <c r="AC196" s="69"/>
    </row>
    <row r="197" spans="4:29" ht="15" customHeight="1" x14ac:dyDescent="0.25">
      <c r="D197" s="69"/>
      <c r="K197" s="69"/>
      <c r="L197" s="645"/>
      <c r="M197" s="646"/>
      <c r="N197" s="647"/>
      <c r="O197" s="646"/>
      <c r="P197" s="69"/>
      <c r="Q197" s="69"/>
      <c r="R197" s="69"/>
      <c r="S197" s="69"/>
      <c r="T197" s="69"/>
      <c r="U197" s="69"/>
      <c r="V197" s="69"/>
      <c r="W197" s="69"/>
      <c r="X197" s="69"/>
      <c r="Y197" s="69"/>
      <c r="Z197" s="69"/>
      <c r="AA197" s="69"/>
      <c r="AB197" s="69"/>
      <c r="AC197" s="69"/>
    </row>
    <row r="198" spans="4:29" ht="15" customHeight="1" x14ac:dyDescent="0.25">
      <c r="D198" s="69"/>
      <c r="K198" s="69"/>
      <c r="L198" s="645"/>
      <c r="M198" s="646"/>
      <c r="N198" s="647"/>
      <c r="O198" s="646"/>
      <c r="P198" s="69"/>
      <c r="Q198" s="69"/>
      <c r="R198" s="69"/>
      <c r="S198" s="69"/>
      <c r="T198" s="69"/>
      <c r="U198" s="69"/>
      <c r="V198" s="69"/>
      <c r="W198" s="69"/>
      <c r="X198" s="69"/>
      <c r="Y198" s="69"/>
      <c r="Z198" s="69"/>
      <c r="AA198" s="69"/>
      <c r="AB198" s="69"/>
      <c r="AC198" s="69"/>
    </row>
    <row r="199" spans="4:29" ht="15" customHeight="1" x14ac:dyDescent="0.25">
      <c r="D199" s="69"/>
      <c r="K199" s="69"/>
      <c r="L199" s="645"/>
      <c r="M199" s="646"/>
      <c r="N199" s="647"/>
      <c r="O199" s="646"/>
      <c r="P199" s="69"/>
      <c r="Q199" s="69"/>
      <c r="R199" s="69"/>
      <c r="S199" s="69"/>
      <c r="T199" s="69"/>
      <c r="U199" s="69"/>
      <c r="V199" s="69"/>
      <c r="W199" s="69"/>
      <c r="X199" s="69"/>
      <c r="Y199" s="69"/>
      <c r="Z199" s="69"/>
      <c r="AA199" s="69"/>
      <c r="AB199" s="69"/>
      <c r="AC199" s="69"/>
    </row>
    <row r="200" spans="4:29" ht="15" customHeight="1" x14ac:dyDescent="0.25">
      <c r="D200" s="69"/>
      <c r="K200" s="69"/>
      <c r="L200" s="645"/>
      <c r="M200" s="646"/>
      <c r="N200" s="647"/>
      <c r="O200" s="646"/>
      <c r="P200" s="69"/>
      <c r="Q200" s="69"/>
      <c r="R200" s="69"/>
      <c r="S200" s="69"/>
      <c r="T200" s="69"/>
      <c r="U200" s="69"/>
      <c r="V200" s="69"/>
      <c r="W200" s="69"/>
      <c r="X200" s="69"/>
      <c r="Y200" s="69"/>
      <c r="Z200" s="69"/>
      <c r="AA200" s="69"/>
      <c r="AB200" s="69"/>
      <c r="AC200" s="69"/>
    </row>
    <row r="201" spans="4:29" ht="15" customHeight="1" x14ac:dyDescent="0.25">
      <c r="D201" s="69"/>
      <c r="K201" s="69"/>
      <c r="L201" s="645"/>
      <c r="M201" s="646"/>
      <c r="N201" s="647"/>
      <c r="O201" s="646"/>
      <c r="P201" s="69"/>
      <c r="Q201" s="69"/>
      <c r="R201" s="69"/>
      <c r="S201" s="69"/>
      <c r="T201" s="69"/>
      <c r="U201" s="69"/>
      <c r="V201" s="69"/>
      <c r="W201" s="69"/>
      <c r="X201" s="69"/>
      <c r="Y201" s="69"/>
      <c r="Z201" s="69"/>
      <c r="AA201" s="69"/>
      <c r="AB201" s="69"/>
      <c r="AC201" s="69"/>
    </row>
    <row r="202" spans="4:29" ht="15" customHeight="1" x14ac:dyDescent="0.25">
      <c r="D202" s="69"/>
      <c r="K202" s="69"/>
      <c r="L202" s="645"/>
      <c r="M202" s="646"/>
      <c r="N202" s="647"/>
      <c r="O202" s="646"/>
      <c r="P202" s="69"/>
      <c r="Q202" s="69"/>
      <c r="R202" s="69"/>
      <c r="S202" s="69"/>
      <c r="T202" s="69"/>
      <c r="U202" s="69"/>
      <c r="V202" s="69"/>
      <c r="W202" s="69"/>
      <c r="X202" s="69"/>
      <c r="Y202" s="69"/>
      <c r="Z202" s="69"/>
      <c r="AA202" s="69"/>
      <c r="AB202" s="69"/>
      <c r="AC202" s="69"/>
    </row>
    <row r="203" spans="4:29" ht="15" customHeight="1" x14ac:dyDescent="0.25">
      <c r="D203" s="69"/>
      <c r="K203" s="69"/>
      <c r="L203" s="645"/>
      <c r="M203" s="646"/>
      <c r="N203" s="647"/>
      <c r="O203" s="646"/>
      <c r="P203" s="69"/>
      <c r="Q203" s="69"/>
      <c r="R203" s="69"/>
      <c r="S203" s="69"/>
      <c r="T203" s="69"/>
      <c r="U203" s="69"/>
      <c r="V203" s="69"/>
      <c r="W203" s="69"/>
      <c r="X203" s="69"/>
      <c r="Y203" s="69"/>
      <c r="Z203" s="69"/>
      <c r="AA203" s="69"/>
      <c r="AB203" s="69"/>
      <c r="AC203" s="69"/>
    </row>
    <row r="204" spans="4:29" ht="15" customHeight="1" x14ac:dyDescent="0.25">
      <c r="D204" s="69"/>
      <c r="K204" s="69"/>
      <c r="L204" s="645"/>
      <c r="M204" s="646"/>
      <c r="N204" s="647"/>
      <c r="O204" s="646"/>
      <c r="P204" s="69"/>
      <c r="Q204" s="69"/>
      <c r="R204" s="69"/>
      <c r="S204" s="69"/>
      <c r="T204" s="69"/>
      <c r="U204" s="69"/>
      <c r="V204" s="69"/>
      <c r="W204" s="69"/>
      <c r="X204" s="69"/>
      <c r="Y204" s="69"/>
      <c r="Z204" s="69"/>
      <c r="AA204" s="69"/>
      <c r="AB204" s="69"/>
      <c r="AC204" s="69"/>
    </row>
    <row r="205" spans="4:29" ht="15" customHeight="1" x14ac:dyDescent="0.25">
      <c r="D205" s="69"/>
      <c r="K205" s="69"/>
      <c r="L205" s="645"/>
      <c r="M205" s="646"/>
      <c r="N205" s="647"/>
      <c r="O205" s="646"/>
      <c r="P205" s="69"/>
      <c r="Q205" s="69"/>
      <c r="R205" s="69"/>
      <c r="S205" s="69"/>
      <c r="T205" s="69"/>
      <c r="U205" s="69"/>
      <c r="V205" s="69"/>
      <c r="W205" s="69"/>
      <c r="X205" s="69"/>
      <c r="Y205" s="69"/>
      <c r="Z205" s="69"/>
      <c r="AA205" s="69"/>
      <c r="AB205" s="69"/>
      <c r="AC205" s="69"/>
    </row>
    <row r="206" spans="4:29" ht="15" customHeight="1" x14ac:dyDescent="0.25">
      <c r="D206" s="69"/>
      <c r="K206" s="69"/>
      <c r="L206" s="645"/>
      <c r="M206" s="646"/>
      <c r="N206" s="647"/>
      <c r="O206" s="646"/>
      <c r="P206" s="69"/>
      <c r="Q206" s="69"/>
      <c r="R206" s="69"/>
      <c r="S206" s="69"/>
      <c r="T206" s="69"/>
      <c r="U206" s="69"/>
      <c r="V206" s="69"/>
      <c r="W206" s="69"/>
      <c r="X206" s="69"/>
      <c r="Y206" s="69"/>
      <c r="Z206" s="69"/>
      <c r="AA206" s="69"/>
      <c r="AB206" s="69"/>
      <c r="AC206" s="69"/>
    </row>
    <row r="207" spans="4:29" ht="15" customHeight="1" x14ac:dyDescent="0.25">
      <c r="D207" s="69"/>
      <c r="K207" s="69"/>
      <c r="L207" s="645"/>
      <c r="M207" s="646"/>
      <c r="N207" s="647"/>
      <c r="O207" s="646"/>
      <c r="P207" s="69"/>
      <c r="Q207" s="69"/>
      <c r="R207" s="69"/>
      <c r="S207" s="69"/>
      <c r="T207" s="69"/>
      <c r="U207" s="69"/>
      <c r="V207" s="69"/>
      <c r="W207" s="69"/>
      <c r="X207" s="69"/>
      <c r="Y207" s="69"/>
      <c r="Z207" s="69"/>
      <c r="AA207" s="69"/>
      <c r="AB207" s="69"/>
      <c r="AC207" s="69"/>
    </row>
    <row r="208" spans="4:29" ht="15" customHeight="1" x14ac:dyDescent="0.25">
      <c r="D208" s="69"/>
      <c r="K208" s="69"/>
      <c r="L208" s="645"/>
      <c r="M208" s="646"/>
      <c r="N208" s="647"/>
      <c r="O208" s="646"/>
      <c r="P208" s="69"/>
      <c r="Q208" s="69"/>
      <c r="R208" s="69"/>
      <c r="S208" s="69"/>
      <c r="T208" s="69"/>
      <c r="U208" s="69"/>
      <c r="V208" s="69"/>
      <c r="W208" s="69"/>
      <c r="X208" s="69"/>
      <c r="Y208" s="69"/>
      <c r="Z208" s="69"/>
      <c r="AA208" s="69"/>
      <c r="AB208" s="69"/>
      <c r="AC208" s="69"/>
    </row>
    <row r="209" spans="4:29" ht="15" customHeight="1" x14ac:dyDescent="0.25">
      <c r="D209" s="69"/>
      <c r="K209" s="69"/>
      <c r="L209" s="645"/>
      <c r="M209" s="646"/>
      <c r="N209" s="647"/>
      <c r="O209" s="646"/>
      <c r="P209" s="69"/>
      <c r="Q209" s="69"/>
      <c r="R209" s="69"/>
      <c r="S209" s="69"/>
      <c r="T209" s="69"/>
      <c r="U209" s="69"/>
      <c r="V209" s="69"/>
      <c r="W209" s="69"/>
      <c r="X209" s="69"/>
      <c r="Y209" s="69"/>
      <c r="Z209" s="69"/>
      <c r="AA209" s="69"/>
      <c r="AB209" s="69"/>
      <c r="AC209" s="69"/>
    </row>
    <row r="210" spans="4:29" ht="15" customHeight="1" x14ac:dyDescent="0.25">
      <c r="D210" s="69"/>
      <c r="K210" s="69"/>
      <c r="L210" s="645"/>
      <c r="M210" s="646"/>
      <c r="N210" s="647"/>
      <c r="O210" s="646"/>
      <c r="P210" s="69"/>
      <c r="Q210" s="69"/>
      <c r="R210" s="69"/>
      <c r="S210" s="69"/>
      <c r="T210" s="69"/>
      <c r="U210" s="69"/>
      <c r="V210" s="69"/>
      <c r="W210" s="69"/>
      <c r="X210" s="69"/>
      <c r="Y210" s="69"/>
      <c r="Z210" s="69"/>
      <c r="AA210" s="69"/>
      <c r="AB210" s="69"/>
      <c r="AC210" s="69"/>
    </row>
    <row r="211" spans="4:29" ht="15" customHeight="1" x14ac:dyDescent="0.25">
      <c r="D211" s="69"/>
      <c r="K211" s="69"/>
      <c r="L211" s="645"/>
      <c r="M211" s="646"/>
      <c r="N211" s="647"/>
      <c r="O211" s="646"/>
      <c r="P211" s="69"/>
      <c r="Q211" s="69"/>
      <c r="R211" s="69"/>
      <c r="S211" s="69"/>
      <c r="T211" s="69"/>
      <c r="U211" s="69"/>
      <c r="V211" s="69"/>
      <c r="W211" s="69"/>
      <c r="X211" s="69"/>
      <c r="Y211" s="69"/>
      <c r="Z211" s="69"/>
      <c r="AA211" s="69"/>
      <c r="AB211" s="69"/>
      <c r="AC211" s="69"/>
    </row>
    <row r="212" spans="4:29" ht="15" customHeight="1" x14ac:dyDescent="0.25">
      <c r="D212" s="69"/>
      <c r="K212" s="69"/>
      <c r="L212" s="645"/>
      <c r="M212" s="646"/>
      <c r="N212" s="647"/>
      <c r="O212" s="646"/>
      <c r="P212" s="69"/>
      <c r="Q212" s="69"/>
      <c r="R212" s="69"/>
      <c r="S212" s="69"/>
      <c r="T212" s="69"/>
      <c r="U212" s="69"/>
      <c r="V212" s="69"/>
      <c r="W212" s="69"/>
      <c r="X212" s="69"/>
      <c r="Y212" s="69"/>
      <c r="Z212" s="69"/>
      <c r="AA212" s="69"/>
      <c r="AB212" s="69"/>
      <c r="AC212" s="69"/>
    </row>
    <row r="213" spans="4:29" ht="15" customHeight="1" x14ac:dyDescent="0.25">
      <c r="D213" s="69"/>
      <c r="K213" s="69"/>
      <c r="L213" s="645"/>
      <c r="M213" s="646"/>
      <c r="N213" s="647"/>
      <c r="O213" s="646"/>
      <c r="P213" s="69"/>
      <c r="Q213" s="69"/>
      <c r="R213" s="69"/>
      <c r="S213" s="69"/>
      <c r="T213" s="69"/>
      <c r="U213" s="69"/>
      <c r="V213" s="69"/>
      <c r="W213" s="69"/>
      <c r="X213" s="69"/>
      <c r="Y213" s="69"/>
      <c r="Z213" s="69"/>
      <c r="AA213" s="69"/>
      <c r="AB213" s="69"/>
      <c r="AC213" s="69"/>
    </row>
    <row r="214" spans="4:29" ht="15" customHeight="1" x14ac:dyDescent="0.25">
      <c r="D214" s="69"/>
      <c r="K214" s="69"/>
      <c r="L214" s="645"/>
      <c r="M214" s="646"/>
      <c r="N214" s="647"/>
      <c r="O214" s="646"/>
      <c r="P214" s="69"/>
      <c r="Q214" s="69"/>
      <c r="R214" s="69"/>
      <c r="S214" s="69"/>
      <c r="T214" s="69"/>
      <c r="U214" s="69"/>
      <c r="V214" s="69"/>
      <c r="W214" s="69"/>
      <c r="X214" s="69"/>
      <c r="Y214" s="69"/>
      <c r="Z214" s="69"/>
      <c r="AA214" s="69"/>
      <c r="AB214" s="69"/>
      <c r="AC214" s="69"/>
    </row>
    <row r="215" spans="4:29" ht="15" customHeight="1" x14ac:dyDescent="0.25">
      <c r="D215" s="69"/>
      <c r="K215" s="69"/>
      <c r="L215" s="645"/>
      <c r="M215" s="646"/>
      <c r="N215" s="647"/>
      <c r="O215" s="646"/>
      <c r="P215" s="69"/>
      <c r="Q215" s="69"/>
      <c r="R215" s="69"/>
      <c r="S215" s="69"/>
      <c r="T215" s="69"/>
      <c r="U215" s="69"/>
      <c r="V215" s="69"/>
      <c r="W215" s="69"/>
      <c r="X215" s="69"/>
      <c r="Y215" s="69"/>
      <c r="Z215" s="69"/>
      <c r="AA215" s="69"/>
      <c r="AB215" s="69"/>
      <c r="AC215" s="69"/>
    </row>
    <row r="216" spans="4:29" ht="15" customHeight="1" x14ac:dyDescent="0.25">
      <c r="D216" s="69"/>
      <c r="K216" s="69"/>
      <c r="L216" s="645"/>
      <c r="M216" s="646"/>
      <c r="N216" s="647"/>
      <c r="O216" s="646"/>
      <c r="P216" s="69"/>
      <c r="Q216" s="69"/>
      <c r="R216" s="69"/>
      <c r="S216" s="69"/>
      <c r="T216" s="69"/>
      <c r="U216" s="69"/>
      <c r="V216" s="69"/>
      <c r="W216" s="69"/>
      <c r="X216" s="69"/>
      <c r="Y216" s="69"/>
      <c r="Z216" s="69"/>
      <c r="AA216" s="69"/>
      <c r="AB216" s="69"/>
      <c r="AC216" s="69"/>
    </row>
    <row r="217" spans="4:29" ht="15" customHeight="1" x14ac:dyDescent="0.25">
      <c r="D217" s="69"/>
      <c r="K217" s="69"/>
      <c r="L217" s="645"/>
      <c r="M217" s="646"/>
      <c r="N217" s="647"/>
      <c r="O217" s="646"/>
      <c r="P217" s="69"/>
      <c r="Q217" s="69"/>
      <c r="R217" s="69"/>
      <c r="S217" s="69"/>
      <c r="T217" s="69"/>
      <c r="U217" s="69"/>
      <c r="V217" s="69"/>
      <c r="W217" s="69"/>
      <c r="X217" s="69"/>
      <c r="Y217" s="69"/>
      <c r="Z217" s="69"/>
      <c r="AA217" s="69"/>
      <c r="AB217" s="69"/>
      <c r="AC217" s="69"/>
    </row>
    <row r="218" spans="4:29" ht="15" customHeight="1" x14ac:dyDescent="0.25">
      <c r="D218" s="69"/>
      <c r="K218" s="69"/>
      <c r="L218" s="645"/>
      <c r="M218" s="646"/>
      <c r="N218" s="647"/>
      <c r="O218" s="646"/>
      <c r="P218" s="69"/>
      <c r="Q218" s="69"/>
      <c r="R218" s="69"/>
      <c r="S218" s="69"/>
      <c r="T218" s="69"/>
      <c r="U218" s="69"/>
      <c r="V218" s="69"/>
      <c r="W218" s="69"/>
      <c r="X218" s="69"/>
      <c r="Y218" s="69"/>
      <c r="Z218" s="69"/>
      <c r="AA218" s="69"/>
      <c r="AB218" s="69"/>
      <c r="AC218" s="69"/>
    </row>
    <row r="219" spans="4:29" ht="15" customHeight="1" x14ac:dyDescent="0.25">
      <c r="D219" s="69"/>
      <c r="K219" s="69"/>
      <c r="L219" s="645"/>
      <c r="M219" s="646"/>
      <c r="N219" s="647"/>
      <c r="O219" s="646"/>
      <c r="P219" s="69"/>
      <c r="Q219" s="69"/>
      <c r="R219" s="69"/>
      <c r="S219" s="69"/>
      <c r="T219" s="69"/>
      <c r="U219" s="69"/>
      <c r="V219" s="69"/>
      <c r="W219" s="69"/>
      <c r="X219" s="69"/>
      <c r="Y219" s="69"/>
      <c r="Z219" s="69"/>
      <c r="AA219" s="69"/>
      <c r="AB219" s="69"/>
      <c r="AC219" s="69"/>
    </row>
    <row r="220" spans="4:29" ht="15" customHeight="1" x14ac:dyDescent="0.25">
      <c r="D220" s="69"/>
      <c r="K220" s="69"/>
      <c r="L220" s="645"/>
      <c r="M220" s="646"/>
      <c r="N220" s="647"/>
      <c r="O220" s="646"/>
      <c r="P220" s="69"/>
      <c r="Q220" s="69"/>
      <c r="R220" s="69"/>
      <c r="S220" s="69"/>
      <c r="T220" s="69"/>
      <c r="U220" s="69"/>
      <c r="V220" s="69"/>
      <c r="W220" s="69"/>
      <c r="X220" s="69"/>
      <c r="Y220" s="69"/>
      <c r="Z220" s="69"/>
      <c r="AA220" s="69"/>
      <c r="AB220" s="69"/>
      <c r="AC220" s="69"/>
    </row>
    <row r="221" spans="4:29" ht="15" customHeight="1" x14ac:dyDescent="0.25">
      <c r="D221" s="69"/>
      <c r="K221" s="69"/>
      <c r="L221" s="645"/>
      <c r="M221" s="646"/>
      <c r="N221" s="647"/>
      <c r="O221" s="646"/>
      <c r="P221" s="69"/>
      <c r="Q221" s="69"/>
      <c r="R221" s="69"/>
      <c r="S221" s="69"/>
      <c r="T221" s="69"/>
      <c r="U221" s="69"/>
      <c r="V221" s="69"/>
      <c r="W221" s="69"/>
      <c r="X221" s="69"/>
      <c r="Y221" s="69"/>
      <c r="Z221" s="69"/>
      <c r="AA221" s="69"/>
      <c r="AB221" s="69"/>
      <c r="AC221" s="69"/>
    </row>
    <row r="222" spans="4:29" ht="15" customHeight="1" x14ac:dyDescent="0.25">
      <c r="D222" s="69"/>
      <c r="K222" s="69"/>
      <c r="L222" s="645"/>
      <c r="M222" s="646"/>
      <c r="N222" s="647"/>
      <c r="O222" s="646"/>
      <c r="P222" s="69"/>
      <c r="Q222" s="69"/>
      <c r="R222" s="69"/>
      <c r="S222" s="69"/>
      <c r="T222" s="69"/>
      <c r="U222" s="69"/>
      <c r="V222" s="69"/>
      <c r="W222" s="69"/>
      <c r="X222" s="69"/>
      <c r="Y222" s="69"/>
      <c r="Z222" s="69"/>
      <c r="AA222" s="69"/>
      <c r="AB222" s="69"/>
      <c r="AC222" s="69"/>
    </row>
    <row r="223" spans="4:29" ht="15" customHeight="1" x14ac:dyDescent="0.25">
      <c r="D223" s="69"/>
      <c r="K223" s="69"/>
      <c r="L223" s="645"/>
      <c r="M223" s="646"/>
      <c r="N223" s="647"/>
      <c r="O223" s="646"/>
      <c r="P223" s="69"/>
      <c r="Q223" s="69"/>
      <c r="R223" s="69"/>
      <c r="S223" s="69"/>
      <c r="T223" s="69"/>
      <c r="U223" s="69"/>
      <c r="V223" s="69"/>
      <c r="W223" s="69"/>
      <c r="X223" s="69"/>
      <c r="Y223" s="69"/>
      <c r="Z223" s="69"/>
      <c r="AA223" s="69"/>
      <c r="AB223" s="69"/>
      <c r="AC223" s="69"/>
    </row>
    <row r="224" spans="4:29" ht="15" customHeight="1" x14ac:dyDescent="0.25">
      <c r="D224" s="69"/>
      <c r="K224" s="69"/>
      <c r="L224" s="645"/>
      <c r="M224" s="646"/>
      <c r="N224" s="647"/>
      <c r="O224" s="646"/>
      <c r="P224" s="69"/>
      <c r="Q224" s="69"/>
      <c r="R224" s="69"/>
      <c r="S224" s="69"/>
      <c r="T224" s="69"/>
      <c r="U224" s="69"/>
      <c r="V224" s="69"/>
      <c r="W224" s="69"/>
      <c r="X224" s="69"/>
      <c r="Y224" s="69"/>
      <c r="Z224" s="69"/>
      <c r="AA224" s="69"/>
      <c r="AB224" s="69"/>
      <c r="AC224" s="69"/>
    </row>
    <row r="225" spans="4:29" ht="15" customHeight="1" x14ac:dyDescent="0.25">
      <c r="D225" s="69"/>
      <c r="K225" s="69"/>
      <c r="L225" s="645"/>
      <c r="M225" s="646"/>
      <c r="N225" s="647"/>
      <c r="O225" s="646"/>
      <c r="P225" s="69"/>
      <c r="Q225" s="69"/>
      <c r="R225" s="69"/>
      <c r="S225" s="69"/>
      <c r="T225" s="69"/>
      <c r="U225" s="69"/>
      <c r="V225" s="69"/>
      <c r="W225" s="69"/>
      <c r="X225" s="69"/>
      <c r="Y225" s="69"/>
      <c r="Z225" s="69"/>
      <c r="AA225" s="69"/>
      <c r="AB225" s="69"/>
      <c r="AC225" s="69"/>
    </row>
    <row r="226" spans="4:29" ht="15" customHeight="1" x14ac:dyDescent="0.25">
      <c r="D226" s="69"/>
      <c r="K226" s="69"/>
      <c r="L226" s="645"/>
      <c r="M226" s="646"/>
      <c r="N226" s="647"/>
      <c r="O226" s="646"/>
      <c r="P226" s="69"/>
      <c r="Q226" s="69"/>
      <c r="R226" s="69"/>
      <c r="S226" s="69"/>
      <c r="T226" s="69"/>
      <c r="U226" s="69"/>
      <c r="V226" s="69"/>
      <c r="W226" s="69"/>
      <c r="X226" s="69"/>
      <c r="Y226" s="69"/>
      <c r="Z226" s="69"/>
      <c r="AA226" s="69"/>
      <c r="AB226" s="69"/>
      <c r="AC226" s="69"/>
    </row>
    <row r="227" spans="4:29" ht="15" customHeight="1" x14ac:dyDescent="0.25">
      <c r="D227" s="69"/>
      <c r="K227" s="69"/>
      <c r="L227" s="645"/>
      <c r="M227" s="646"/>
      <c r="N227" s="647"/>
      <c r="O227" s="646"/>
      <c r="P227" s="69"/>
      <c r="Q227" s="69"/>
      <c r="R227" s="69"/>
      <c r="S227" s="69"/>
      <c r="T227" s="69"/>
      <c r="U227" s="69"/>
      <c r="V227" s="69"/>
      <c r="W227" s="69"/>
      <c r="X227" s="69"/>
      <c r="Y227" s="69"/>
      <c r="Z227" s="69"/>
      <c r="AA227" s="69"/>
      <c r="AB227" s="69"/>
      <c r="AC227" s="69"/>
    </row>
    <row r="228" spans="4:29" ht="15" customHeight="1" x14ac:dyDescent="0.25">
      <c r="D228" s="69"/>
      <c r="K228" s="69"/>
      <c r="L228" s="645"/>
      <c r="M228" s="646"/>
      <c r="N228" s="647"/>
      <c r="O228" s="646"/>
      <c r="P228" s="69"/>
      <c r="Q228" s="69"/>
      <c r="R228" s="69"/>
      <c r="S228" s="69"/>
      <c r="T228" s="69"/>
      <c r="U228" s="69"/>
      <c r="V228" s="69"/>
      <c r="W228" s="69"/>
      <c r="X228" s="69"/>
      <c r="Y228" s="69"/>
      <c r="Z228" s="69"/>
      <c r="AA228" s="69"/>
      <c r="AB228" s="69"/>
      <c r="AC228" s="69"/>
    </row>
    <row r="229" spans="4:29" ht="15" customHeight="1" x14ac:dyDescent="0.25">
      <c r="D229" s="69"/>
      <c r="K229" s="69"/>
      <c r="L229" s="645"/>
      <c r="M229" s="646"/>
      <c r="N229" s="647"/>
      <c r="O229" s="646"/>
      <c r="P229" s="69"/>
      <c r="Q229" s="69"/>
      <c r="R229" s="69"/>
      <c r="S229" s="69"/>
      <c r="T229" s="69"/>
      <c r="U229" s="69"/>
      <c r="V229" s="69"/>
      <c r="W229" s="69"/>
      <c r="X229" s="69"/>
      <c r="Y229" s="69"/>
      <c r="Z229" s="69"/>
      <c r="AA229" s="69"/>
      <c r="AB229" s="69"/>
      <c r="AC229" s="69"/>
    </row>
    <row r="230" spans="4:29" ht="15" customHeight="1" x14ac:dyDescent="0.25">
      <c r="D230" s="69"/>
      <c r="K230" s="69"/>
      <c r="L230" s="645"/>
      <c r="M230" s="646"/>
      <c r="N230" s="647"/>
      <c r="O230" s="646"/>
      <c r="P230" s="69"/>
      <c r="Q230" s="69"/>
      <c r="R230" s="69"/>
      <c r="S230" s="69"/>
      <c r="T230" s="69"/>
      <c r="U230" s="69"/>
      <c r="V230" s="69"/>
      <c r="W230" s="69"/>
      <c r="X230" s="69"/>
      <c r="Y230" s="69"/>
      <c r="Z230" s="69"/>
      <c r="AA230" s="69"/>
      <c r="AB230" s="69"/>
      <c r="AC230" s="69"/>
    </row>
    <row r="231" spans="4:29" ht="15" customHeight="1" x14ac:dyDescent="0.25">
      <c r="D231" s="69"/>
      <c r="K231" s="69"/>
      <c r="L231" s="645"/>
      <c r="M231" s="646"/>
      <c r="N231" s="647"/>
      <c r="O231" s="646"/>
      <c r="P231" s="69"/>
      <c r="Q231" s="69"/>
      <c r="R231" s="69"/>
      <c r="S231" s="69"/>
      <c r="T231" s="69"/>
      <c r="U231" s="69"/>
      <c r="V231" s="69"/>
      <c r="W231" s="69"/>
      <c r="X231" s="69"/>
      <c r="Y231" s="69"/>
      <c r="Z231" s="69"/>
      <c r="AA231" s="69"/>
      <c r="AB231" s="69"/>
      <c r="AC231" s="69"/>
    </row>
    <row r="232" spans="4:29" ht="15" customHeight="1" x14ac:dyDescent="0.25">
      <c r="D232" s="69"/>
      <c r="K232" s="69"/>
      <c r="L232" s="645"/>
      <c r="M232" s="646"/>
      <c r="N232" s="647"/>
      <c r="O232" s="646"/>
      <c r="P232" s="69"/>
      <c r="Q232" s="69"/>
      <c r="R232" s="69"/>
      <c r="S232" s="69"/>
      <c r="T232" s="69"/>
      <c r="U232" s="69"/>
      <c r="V232" s="69"/>
      <c r="W232" s="69"/>
      <c r="X232" s="69"/>
      <c r="Y232" s="69"/>
      <c r="Z232" s="69"/>
      <c r="AA232" s="69"/>
      <c r="AB232" s="69"/>
      <c r="AC232" s="69"/>
    </row>
    <row r="233" spans="4:29" ht="15" customHeight="1" x14ac:dyDescent="0.25">
      <c r="D233" s="69"/>
      <c r="K233" s="69"/>
      <c r="L233" s="645"/>
      <c r="M233" s="646"/>
      <c r="N233" s="647"/>
      <c r="O233" s="646"/>
      <c r="P233" s="69"/>
      <c r="Q233" s="69"/>
      <c r="R233" s="69"/>
      <c r="S233" s="69"/>
      <c r="T233" s="69"/>
      <c r="U233" s="69"/>
      <c r="V233" s="69"/>
      <c r="W233" s="69"/>
      <c r="X233" s="69"/>
      <c r="Y233" s="69"/>
      <c r="Z233" s="69"/>
      <c r="AA233" s="69"/>
      <c r="AB233" s="69"/>
      <c r="AC233" s="69"/>
    </row>
    <row r="234" spans="4:29" ht="15" customHeight="1" x14ac:dyDescent="0.25">
      <c r="D234" s="69"/>
      <c r="K234" s="69"/>
      <c r="L234" s="645"/>
      <c r="M234" s="646"/>
      <c r="N234" s="647"/>
      <c r="O234" s="646"/>
      <c r="P234" s="69"/>
      <c r="Q234" s="69"/>
      <c r="R234" s="69"/>
      <c r="S234" s="69"/>
      <c r="T234" s="69"/>
      <c r="U234" s="69"/>
      <c r="V234" s="69"/>
      <c r="W234" s="69"/>
      <c r="X234" s="69"/>
      <c r="Y234" s="69"/>
      <c r="Z234" s="69"/>
      <c r="AA234" s="69"/>
      <c r="AB234" s="69"/>
      <c r="AC234" s="69"/>
    </row>
    <row r="235" spans="4:29" ht="15" customHeight="1" x14ac:dyDescent="0.25">
      <c r="D235" s="69"/>
      <c r="K235" s="69"/>
      <c r="L235" s="645"/>
      <c r="M235" s="646"/>
      <c r="N235" s="647"/>
      <c r="O235" s="646"/>
      <c r="P235" s="69"/>
      <c r="Q235" s="69"/>
      <c r="R235" s="69"/>
      <c r="S235" s="69"/>
      <c r="T235" s="69"/>
      <c r="U235" s="69"/>
      <c r="V235" s="69"/>
      <c r="W235" s="69"/>
      <c r="X235" s="69"/>
      <c r="Y235" s="69"/>
      <c r="Z235" s="69"/>
      <c r="AA235" s="69"/>
      <c r="AB235" s="69"/>
      <c r="AC235" s="69"/>
    </row>
    <row r="236" spans="4:29" ht="15" customHeight="1" x14ac:dyDescent="0.25">
      <c r="D236" s="69"/>
      <c r="K236" s="69"/>
      <c r="L236" s="645"/>
      <c r="M236" s="646"/>
      <c r="N236" s="647"/>
      <c r="O236" s="646"/>
      <c r="P236" s="69"/>
      <c r="Q236" s="69"/>
      <c r="R236" s="69"/>
      <c r="S236" s="69"/>
      <c r="T236" s="69"/>
      <c r="U236" s="69"/>
      <c r="V236" s="69"/>
      <c r="W236" s="69"/>
      <c r="X236" s="69"/>
      <c r="Y236" s="69"/>
      <c r="Z236" s="69"/>
      <c r="AA236" s="69"/>
      <c r="AB236" s="69"/>
      <c r="AC236" s="69"/>
    </row>
    <row r="237" spans="4:29" ht="15" customHeight="1" x14ac:dyDescent="0.25">
      <c r="D237" s="69"/>
      <c r="K237" s="69"/>
      <c r="L237" s="645"/>
      <c r="M237" s="646"/>
      <c r="N237" s="647"/>
      <c r="O237" s="646"/>
      <c r="P237" s="69"/>
      <c r="Q237" s="69"/>
      <c r="R237" s="69"/>
      <c r="S237" s="69"/>
      <c r="T237" s="69"/>
      <c r="U237" s="69"/>
      <c r="V237" s="69"/>
      <c r="W237" s="69"/>
      <c r="X237" s="69"/>
      <c r="Y237" s="69"/>
      <c r="Z237" s="69"/>
      <c r="AA237" s="69"/>
      <c r="AB237" s="69"/>
      <c r="AC237" s="69"/>
    </row>
    <row r="238" spans="4:29" ht="15" customHeight="1" x14ac:dyDescent="0.25">
      <c r="D238" s="69"/>
      <c r="K238" s="69"/>
      <c r="L238" s="645"/>
      <c r="M238" s="646"/>
      <c r="N238" s="647"/>
      <c r="O238" s="646"/>
      <c r="P238" s="69"/>
      <c r="Q238" s="69"/>
      <c r="R238" s="69"/>
      <c r="S238" s="69"/>
      <c r="T238" s="69"/>
      <c r="U238" s="69"/>
      <c r="V238" s="69"/>
      <c r="W238" s="69"/>
      <c r="X238" s="69"/>
      <c r="Y238" s="69"/>
      <c r="Z238" s="69"/>
      <c r="AA238" s="69"/>
      <c r="AB238" s="69"/>
      <c r="AC238" s="69"/>
    </row>
    <row r="239" spans="4:29" ht="15" customHeight="1" x14ac:dyDescent="0.25">
      <c r="D239" s="69"/>
      <c r="K239" s="69"/>
      <c r="L239" s="645"/>
      <c r="M239" s="646"/>
      <c r="N239" s="647"/>
      <c r="O239" s="646"/>
      <c r="P239" s="69"/>
      <c r="Q239" s="69"/>
      <c r="R239" s="69"/>
      <c r="S239" s="69"/>
      <c r="T239" s="69"/>
      <c r="U239" s="69"/>
      <c r="V239" s="69"/>
      <c r="W239" s="69"/>
      <c r="X239" s="69"/>
      <c r="Y239" s="69"/>
      <c r="Z239" s="69"/>
      <c r="AA239" s="69"/>
      <c r="AB239" s="69"/>
      <c r="AC239" s="69"/>
    </row>
    <row r="240" spans="4:29" ht="15" customHeight="1" x14ac:dyDescent="0.25">
      <c r="D240" s="69"/>
      <c r="K240" s="69"/>
      <c r="L240" s="645"/>
      <c r="M240" s="646"/>
      <c r="N240" s="647"/>
      <c r="O240" s="646"/>
      <c r="P240" s="69"/>
      <c r="Q240" s="69"/>
      <c r="R240" s="69"/>
      <c r="S240" s="69"/>
      <c r="T240" s="69"/>
      <c r="U240" s="69"/>
      <c r="V240" s="69"/>
      <c r="W240" s="69"/>
      <c r="X240" s="69"/>
      <c r="Y240" s="69"/>
      <c r="Z240" s="69"/>
      <c r="AA240" s="69"/>
      <c r="AB240" s="69"/>
      <c r="AC240" s="69"/>
    </row>
    <row r="241" spans="4:29" ht="15" customHeight="1" x14ac:dyDescent="0.25">
      <c r="D241" s="69"/>
      <c r="K241" s="69"/>
      <c r="L241" s="645"/>
      <c r="M241" s="646"/>
      <c r="N241" s="647"/>
      <c r="O241" s="646"/>
      <c r="P241" s="69"/>
      <c r="Q241" s="69"/>
      <c r="R241" s="69"/>
      <c r="S241" s="69"/>
      <c r="T241" s="69"/>
      <c r="U241" s="69"/>
      <c r="V241" s="69"/>
      <c r="W241" s="69"/>
      <c r="X241" s="69"/>
      <c r="Y241" s="69"/>
      <c r="Z241" s="69"/>
      <c r="AA241" s="69"/>
      <c r="AB241" s="69"/>
      <c r="AC241" s="69"/>
    </row>
    <row r="242" spans="4:29" ht="15" customHeight="1" x14ac:dyDescent="0.25">
      <c r="D242" s="69"/>
      <c r="K242" s="69"/>
      <c r="L242" s="645"/>
      <c r="M242" s="646"/>
      <c r="N242" s="647"/>
      <c r="O242" s="646"/>
      <c r="P242" s="69"/>
      <c r="Q242" s="69"/>
      <c r="R242" s="69"/>
      <c r="S242" s="69"/>
      <c r="T242" s="69"/>
      <c r="U242" s="69"/>
      <c r="V242" s="69"/>
      <c r="W242" s="69"/>
      <c r="X242" s="69"/>
      <c r="Y242" s="69"/>
      <c r="Z242" s="69"/>
      <c r="AA242" s="69"/>
      <c r="AB242" s="69"/>
      <c r="AC242" s="69"/>
    </row>
    <row r="243" spans="4:29" ht="15" customHeight="1" x14ac:dyDescent="0.25">
      <c r="D243" s="69"/>
      <c r="K243" s="69"/>
      <c r="L243" s="645"/>
      <c r="M243" s="646"/>
      <c r="N243" s="647"/>
      <c r="O243" s="646"/>
      <c r="P243" s="69"/>
      <c r="Q243" s="69"/>
      <c r="R243" s="69"/>
      <c r="S243" s="69"/>
      <c r="T243" s="69"/>
      <c r="U243" s="69"/>
      <c r="V243" s="69"/>
      <c r="W243" s="69"/>
      <c r="X243" s="69"/>
      <c r="Y243" s="69"/>
      <c r="Z243" s="69"/>
      <c r="AA243" s="69"/>
      <c r="AB243" s="69"/>
      <c r="AC243" s="69"/>
    </row>
    <row r="244" spans="4:29" ht="15" customHeight="1" x14ac:dyDescent="0.25">
      <c r="D244" s="69"/>
      <c r="K244" s="69"/>
      <c r="L244" s="645"/>
      <c r="M244" s="646"/>
      <c r="N244" s="647"/>
      <c r="O244" s="646"/>
      <c r="P244" s="69"/>
      <c r="Q244" s="69"/>
      <c r="R244" s="69"/>
      <c r="S244" s="69"/>
      <c r="T244" s="69"/>
      <c r="U244" s="69"/>
      <c r="V244" s="69"/>
      <c r="W244" s="69"/>
      <c r="X244" s="69"/>
      <c r="Y244" s="69"/>
      <c r="Z244" s="69"/>
      <c r="AA244" s="69"/>
      <c r="AB244" s="69"/>
      <c r="AC244" s="69"/>
    </row>
    <row r="245" spans="4:29" ht="15" customHeight="1" x14ac:dyDescent="0.25">
      <c r="D245" s="69"/>
      <c r="K245" s="69"/>
      <c r="L245" s="645"/>
      <c r="M245" s="646"/>
      <c r="N245" s="647"/>
      <c r="O245" s="646"/>
      <c r="P245" s="69"/>
      <c r="Q245" s="69"/>
      <c r="R245" s="69"/>
      <c r="S245" s="69"/>
      <c r="T245" s="69"/>
      <c r="U245" s="69"/>
      <c r="V245" s="69"/>
      <c r="W245" s="69"/>
      <c r="X245" s="69"/>
      <c r="Y245" s="69"/>
      <c r="Z245" s="69"/>
      <c r="AA245" s="69"/>
      <c r="AB245" s="69"/>
      <c r="AC245" s="69"/>
    </row>
    <row r="246" spans="4:29" ht="15" customHeight="1" x14ac:dyDescent="0.25">
      <c r="D246" s="69"/>
      <c r="K246" s="69"/>
      <c r="L246" s="645"/>
      <c r="M246" s="646"/>
      <c r="N246" s="647"/>
      <c r="O246" s="646"/>
      <c r="P246" s="69"/>
      <c r="Q246" s="69"/>
      <c r="R246" s="69"/>
      <c r="S246" s="69"/>
      <c r="T246" s="69"/>
      <c r="U246" s="69"/>
      <c r="V246" s="69"/>
      <c r="W246" s="69"/>
      <c r="X246" s="69"/>
      <c r="Y246" s="69"/>
      <c r="Z246" s="69"/>
      <c r="AA246" s="69"/>
      <c r="AB246" s="69"/>
      <c r="AC246" s="69"/>
    </row>
    <row r="247" spans="4:29" ht="15" customHeight="1" x14ac:dyDescent="0.25">
      <c r="D247" s="69"/>
      <c r="K247" s="69"/>
      <c r="L247" s="645"/>
      <c r="M247" s="646"/>
      <c r="N247" s="647"/>
      <c r="O247" s="646"/>
      <c r="P247" s="69"/>
      <c r="Q247" s="69"/>
      <c r="R247" s="69"/>
      <c r="S247" s="69"/>
      <c r="T247" s="69"/>
      <c r="U247" s="69"/>
      <c r="V247" s="69"/>
      <c r="W247" s="69"/>
      <c r="X247" s="69"/>
      <c r="Y247" s="69"/>
      <c r="Z247" s="69"/>
      <c r="AA247" s="69"/>
      <c r="AB247" s="69"/>
      <c r="AC247" s="69"/>
    </row>
    <row r="248" spans="4:29" ht="15" customHeight="1" x14ac:dyDescent="0.25">
      <c r="D248" s="69"/>
      <c r="K248" s="69"/>
      <c r="L248" s="645"/>
      <c r="M248" s="646"/>
      <c r="N248" s="647"/>
      <c r="O248" s="646"/>
      <c r="P248" s="69"/>
      <c r="Q248" s="69"/>
      <c r="R248" s="69"/>
      <c r="S248" s="69"/>
      <c r="T248" s="69"/>
      <c r="U248" s="69"/>
      <c r="V248" s="69"/>
      <c r="W248" s="69"/>
      <c r="X248" s="69"/>
      <c r="Y248" s="69"/>
      <c r="Z248" s="69"/>
      <c r="AA248" s="69"/>
      <c r="AB248" s="69"/>
      <c r="AC248" s="69"/>
    </row>
    <row r="249" spans="4:29" ht="15" customHeight="1" x14ac:dyDescent="0.25">
      <c r="D249" s="69"/>
      <c r="K249" s="69"/>
      <c r="L249" s="645"/>
      <c r="M249" s="646"/>
      <c r="N249" s="647"/>
      <c r="O249" s="646"/>
      <c r="P249" s="69"/>
      <c r="Q249" s="69"/>
      <c r="R249" s="69"/>
      <c r="S249" s="69"/>
      <c r="T249" s="69"/>
      <c r="U249" s="69"/>
      <c r="V249" s="69"/>
      <c r="W249" s="69"/>
      <c r="X249" s="69"/>
      <c r="Y249" s="69"/>
      <c r="Z249" s="69"/>
      <c r="AA249" s="69"/>
      <c r="AB249" s="69"/>
      <c r="AC249" s="69"/>
    </row>
    <row r="250" spans="4:29" ht="15" customHeight="1" x14ac:dyDescent="0.25">
      <c r="D250" s="69"/>
      <c r="K250" s="69"/>
      <c r="L250" s="645"/>
      <c r="M250" s="646"/>
      <c r="N250" s="647"/>
      <c r="O250" s="646"/>
      <c r="P250" s="69"/>
      <c r="Q250" s="69"/>
      <c r="R250" s="69"/>
      <c r="S250" s="69"/>
      <c r="T250" s="69"/>
      <c r="U250" s="69"/>
      <c r="V250" s="69"/>
      <c r="W250" s="69"/>
      <c r="X250" s="69"/>
      <c r="Y250" s="69"/>
      <c r="Z250" s="69"/>
      <c r="AA250" s="69"/>
      <c r="AB250" s="69"/>
      <c r="AC250" s="69"/>
    </row>
    <row r="251" spans="4:29" ht="15" customHeight="1" x14ac:dyDescent="0.25">
      <c r="D251" s="69"/>
      <c r="K251" s="69"/>
      <c r="L251" s="645"/>
      <c r="M251" s="646"/>
      <c r="N251" s="647"/>
      <c r="O251" s="646"/>
      <c r="P251" s="69"/>
      <c r="Q251" s="69"/>
      <c r="R251" s="69"/>
      <c r="S251" s="69"/>
      <c r="T251" s="69"/>
      <c r="U251" s="69"/>
      <c r="V251" s="69"/>
      <c r="W251" s="69"/>
      <c r="X251" s="69"/>
      <c r="Y251" s="69"/>
      <c r="Z251" s="69"/>
      <c r="AA251" s="69"/>
      <c r="AB251" s="69"/>
      <c r="AC251" s="69"/>
    </row>
    <row r="252" spans="4:29" ht="15" customHeight="1" x14ac:dyDescent="0.25">
      <c r="D252" s="69"/>
      <c r="K252" s="69"/>
      <c r="L252" s="645"/>
      <c r="M252" s="646"/>
      <c r="N252" s="647"/>
      <c r="O252" s="646"/>
      <c r="P252" s="69"/>
      <c r="Q252" s="69"/>
      <c r="R252" s="69"/>
      <c r="S252" s="69"/>
      <c r="T252" s="69"/>
      <c r="U252" s="69"/>
      <c r="V252" s="69"/>
      <c r="W252" s="69"/>
      <c r="X252" s="69"/>
      <c r="Y252" s="69"/>
      <c r="Z252" s="69"/>
      <c r="AA252" s="69"/>
      <c r="AB252" s="69"/>
      <c r="AC252" s="69"/>
    </row>
    <row r="253" spans="4:29" ht="15" customHeight="1" x14ac:dyDescent="0.25">
      <c r="D253" s="69"/>
      <c r="K253" s="69"/>
      <c r="L253" s="645"/>
      <c r="M253" s="646"/>
      <c r="N253" s="647"/>
      <c r="O253" s="646"/>
      <c r="P253" s="69"/>
      <c r="Q253" s="69"/>
      <c r="R253" s="69"/>
      <c r="S253" s="69"/>
      <c r="T253" s="69"/>
      <c r="U253" s="69"/>
      <c r="V253" s="69"/>
      <c r="W253" s="69"/>
      <c r="X253" s="69"/>
      <c r="Y253" s="69"/>
      <c r="Z253" s="69"/>
      <c r="AA253" s="69"/>
      <c r="AB253" s="69"/>
      <c r="AC253" s="69"/>
    </row>
    <row r="254" spans="4:29" ht="15" customHeight="1" x14ac:dyDescent="0.25">
      <c r="D254" s="69"/>
      <c r="K254" s="69"/>
      <c r="L254" s="645"/>
      <c r="M254" s="646"/>
      <c r="N254" s="647"/>
      <c r="O254" s="646"/>
      <c r="P254" s="69"/>
      <c r="Q254" s="69"/>
      <c r="R254" s="69"/>
      <c r="S254" s="69"/>
      <c r="T254" s="69"/>
      <c r="U254" s="69"/>
      <c r="V254" s="69"/>
      <c r="W254" s="69"/>
      <c r="X254" s="69"/>
      <c r="Y254" s="69"/>
      <c r="Z254" s="69"/>
      <c r="AA254" s="69"/>
      <c r="AB254" s="69"/>
      <c r="AC254" s="69"/>
    </row>
    <row r="255" spans="4:29" ht="15" customHeight="1" x14ac:dyDescent="0.25">
      <c r="D255" s="69"/>
      <c r="K255" s="69"/>
      <c r="L255" s="645"/>
      <c r="M255" s="646"/>
      <c r="N255" s="647"/>
      <c r="O255" s="646"/>
      <c r="P255" s="69"/>
      <c r="Q255" s="69"/>
      <c r="R255" s="69"/>
      <c r="S255" s="69"/>
      <c r="T255" s="69"/>
      <c r="U255" s="69"/>
      <c r="V255" s="69"/>
      <c r="W255" s="69"/>
      <c r="X255" s="69"/>
      <c r="Y255" s="69"/>
      <c r="Z255" s="69"/>
      <c r="AA255" s="69"/>
      <c r="AB255" s="69"/>
      <c r="AC255" s="69"/>
    </row>
    <row r="256" spans="4:29" ht="15" customHeight="1" x14ac:dyDescent="0.25">
      <c r="D256" s="69"/>
      <c r="K256" s="69"/>
      <c r="L256" s="645"/>
      <c r="M256" s="646"/>
      <c r="N256" s="647"/>
      <c r="O256" s="646"/>
      <c r="P256" s="69"/>
      <c r="Q256" s="69"/>
      <c r="R256" s="69"/>
      <c r="S256" s="69"/>
      <c r="T256" s="69"/>
      <c r="U256" s="69"/>
      <c r="V256" s="69"/>
      <c r="W256" s="69"/>
      <c r="X256" s="69"/>
      <c r="Y256" s="69"/>
      <c r="Z256" s="69"/>
      <c r="AA256" s="69"/>
      <c r="AB256" s="69"/>
      <c r="AC256" s="69"/>
    </row>
    <row r="257" spans="4:29" ht="15" customHeight="1" x14ac:dyDescent="0.25">
      <c r="D257" s="69"/>
      <c r="K257" s="69"/>
      <c r="L257" s="645"/>
      <c r="M257" s="646"/>
      <c r="N257" s="647"/>
      <c r="O257" s="646"/>
      <c r="P257" s="69"/>
      <c r="Q257" s="69"/>
      <c r="R257" s="69"/>
      <c r="S257" s="69"/>
      <c r="T257" s="69"/>
      <c r="U257" s="69"/>
      <c r="V257" s="69"/>
      <c r="W257" s="69"/>
      <c r="X257" s="69"/>
      <c r="Y257" s="69"/>
      <c r="Z257" s="69"/>
      <c r="AA257" s="69"/>
      <c r="AB257" s="69"/>
      <c r="AC257" s="69"/>
    </row>
    <row r="258" spans="4:29" ht="15" customHeight="1" x14ac:dyDescent="0.25">
      <c r="D258" s="69"/>
      <c r="K258" s="69"/>
      <c r="L258" s="645"/>
      <c r="M258" s="646"/>
      <c r="N258" s="647"/>
      <c r="O258" s="646"/>
      <c r="P258" s="69"/>
      <c r="Q258" s="69"/>
      <c r="R258" s="69"/>
      <c r="S258" s="69"/>
      <c r="T258" s="69"/>
      <c r="U258" s="69"/>
      <c r="V258" s="69"/>
      <c r="W258" s="69"/>
      <c r="X258" s="69"/>
      <c r="Y258" s="69"/>
      <c r="Z258" s="69"/>
      <c r="AA258" s="69"/>
      <c r="AB258" s="69"/>
      <c r="AC258" s="69"/>
    </row>
    <row r="259" spans="4:29" ht="15" customHeight="1" x14ac:dyDescent="0.25">
      <c r="D259" s="69"/>
      <c r="K259" s="69"/>
      <c r="L259" s="645"/>
      <c r="M259" s="646"/>
      <c r="N259" s="647"/>
      <c r="O259" s="646"/>
      <c r="P259" s="69"/>
      <c r="Q259" s="69"/>
      <c r="R259" s="69"/>
      <c r="S259" s="69"/>
      <c r="T259" s="69"/>
      <c r="U259" s="69"/>
      <c r="V259" s="69"/>
      <c r="W259" s="69"/>
      <c r="X259" s="69"/>
      <c r="Y259" s="69"/>
      <c r="Z259" s="69"/>
      <c r="AA259" s="69"/>
      <c r="AB259" s="69"/>
      <c r="AC259" s="69"/>
    </row>
    <row r="260" spans="4:29" ht="15" customHeight="1" x14ac:dyDescent="0.25">
      <c r="D260" s="69"/>
      <c r="K260" s="69"/>
      <c r="L260" s="645"/>
      <c r="M260" s="646"/>
      <c r="N260" s="647"/>
      <c r="O260" s="646"/>
      <c r="P260" s="69"/>
      <c r="Q260" s="69"/>
      <c r="R260" s="69"/>
      <c r="S260" s="69"/>
      <c r="T260" s="69"/>
      <c r="U260" s="69"/>
      <c r="V260" s="69"/>
      <c r="W260" s="69"/>
      <c r="X260" s="69"/>
      <c r="Y260" s="69"/>
      <c r="Z260" s="69"/>
      <c r="AA260" s="69"/>
      <c r="AB260" s="69"/>
      <c r="AC260" s="69"/>
    </row>
    <row r="261" spans="4:29" ht="15" customHeight="1" x14ac:dyDescent="0.25">
      <c r="D261" s="69"/>
      <c r="K261" s="69"/>
      <c r="L261" s="645"/>
      <c r="M261" s="646"/>
      <c r="N261" s="647"/>
      <c r="O261" s="646"/>
      <c r="P261" s="69"/>
      <c r="Q261" s="69"/>
      <c r="R261" s="69"/>
      <c r="S261" s="69"/>
      <c r="T261" s="69"/>
      <c r="U261" s="69"/>
      <c r="V261" s="69"/>
      <c r="W261" s="69"/>
      <c r="X261" s="69"/>
      <c r="Y261" s="69"/>
      <c r="Z261" s="69"/>
      <c r="AA261" s="69"/>
      <c r="AB261" s="69"/>
      <c r="AC261" s="69"/>
    </row>
    <row r="262" spans="4:29" ht="15" customHeight="1" x14ac:dyDescent="0.25">
      <c r="D262" s="69"/>
      <c r="K262" s="69"/>
      <c r="L262" s="645"/>
      <c r="M262" s="646"/>
      <c r="N262" s="647"/>
      <c r="O262" s="646"/>
      <c r="P262" s="69"/>
      <c r="Q262" s="69"/>
      <c r="R262" s="69"/>
      <c r="S262" s="69"/>
      <c r="T262" s="69"/>
      <c r="U262" s="69"/>
      <c r="V262" s="69"/>
      <c r="W262" s="69"/>
      <c r="X262" s="69"/>
      <c r="Y262" s="69"/>
      <c r="Z262" s="69"/>
      <c r="AA262" s="69"/>
      <c r="AB262" s="69"/>
      <c r="AC262" s="69"/>
    </row>
    <row r="263" spans="4:29" ht="15" customHeight="1" x14ac:dyDescent="0.25">
      <c r="D263" s="69"/>
      <c r="K263" s="69"/>
      <c r="L263" s="645"/>
      <c r="M263" s="646"/>
      <c r="N263" s="647"/>
      <c r="O263" s="646"/>
      <c r="P263" s="69"/>
      <c r="Q263" s="69"/>
      <c r="R263" s="69"/>
      <c r="S263" s="69"/>
      <c r="T263" s="69"/>
      <c r="U263" s="69"/>
      <c r="V263" s="69"/>
      <c r="W263" s="69"/>
      <c r="X263" s="69"/>
      <c r="Y263" s="69"/>
      <c r="Z263" s="69"/>
      <c r="AA263" s="69"/>
      <c r="AB263" s="69"/>
      <c r="AC263" s="69"/>
    </row>
    <row r="264" spans="4:29" ht="15" customHeight="1" x14ac:dyDescent="0.25">
      <c r="D264" s="69"/>
      <c r="K264" s="69"/>
      <c r="L264" s="645"/>
      <c r="M264" s="646"/>
      <c r="N264" s="647"/>
      <c r="O264" s="646"/>
      <c r="P264" s="69"/>
      <c r="Q264" s="69"/>
      <c r="R264" s="69"/>
      <c r="S264" s="69"/>
      <c r="T264" s="69"/>
      <c r="U264" s="69"/>
      <c r="V264" s="69"/>
      <c r="W264" s="69"/>
      <c r="X264" s="69"/>
      <c r="Y264" s="69"/>
      <c r="Z264" s="69"/>
      <c r="AA264" s="69"/>
      <c r="AB264" s="69"/>
      <c r="AC264" s="69"/>
    </row>
    <row r="265" spans="4:29" ht="15" customHeight="1" x14ac:dyDescent="0.25">
      <c r="D265" s="69"/>
      <c r="K265" s="69"/>
      <c r="L265" s="645"/>
      <c r="M265" s="646"/>
      <c r="N265" s="647"/>
      <c r="O265" s="646"/>
      <c r="P265" s="69"/>
      <c r="Q265" s="69"/>
      <c r="R265" s="69"/>
      <c r="S265" s="69"/>
      <c r="T265" s="69"/>
      <c r="U265" s="69"/>
      <c r="V265" s="69"/>
      <c r="W265" s="69"/>
      <c r="X265" s="69"/>
      <c r="Y265" s="69"/>
      <c r="Z265" s="69"/>
      <c r="AA265" s="69"/>
      <c r="AB265" s="69"/>
      <c r="AC265" s="69"/>
    </row>
    <row r="266" spans="4:29" ht="15" customHeight="1" x14ac:dyDescent="0.25">
      <c r="D266" s="69"/>
      <c r="K266" s="69"/>
      <c r="L266" s="645"/>
      <c r="M266" s="646"/>
      <c r="N266" s="647"/>
      <c r="O266" s="646"/>
      <c r="P266" s="69"/>
      <c r="Q266" s="69"/>
      <c r="R266" s="69"/>
      <c r="S266" s="69"/>
      <c r="T266" s="69"/>
      <c r="U266" s="69"/>
      <c r="V266" s="69"/>
      <c r="W266" s="69"/>
      <c r="X266" s="69"/>
      <c r="Y266" s="69"/>
      <c r="Z266" s="69"/>
      <c r="AA266" s="69"/>
      <c r="AB266" s="69"/>
      <c r="AC266" s="69"/>
    </row>
    <row r="267" spans="4:29" ht="15" customHeight="1" x14ac:dyDescent="0.25">
      <c r="D267" s="69"/>
      <c r="K267" s="69"/>
      <c r="L267" s="645"/>
      <c r="M267" s="646"/>
      <c r="N267" s="647"/>
      <c r="O267" s="646"/>
      <c r="P267" s="69"/>
      <c r="Q267" s="69"/>
      <c r="R267" s="69"/>
      <c r="S267" s="69"/>
      <c r="T267" s="69"/>
      <c r="U267" s="69"/>
      <c r="V267" s="69"/>
      <c r="W267" s="69"/>
      <c r="X267" s="69"/>
      <c r="Y267" s="69"/>
      <c r="Z267" s="69"/>
      <c r="AA267" s="69"/>
      <c r="AB267" s="69"/>
      <c r="AC267" s="69"/>
    </row>
    <row r="268" spans="4:29" ht="15" customHeight="1" x14ac:dyDescent="0.25">
      <c r="D268" s="69"/>
      <c r="K268" s="69"/>
      <c r="L268" s="645"/>
      <c r="M268" s="646"/>
      <c r="N268" s="647"/>
      <c r="O268" s="646"/>
      <c r="P268" s="69"/>
      <c r="Q268" s="69"/>
      <c r="R268" s="69"/>
      <c r="S268" s="69"/>
      <c r="T268" s="69"/>
      <c r="U268" s="69"/>
      <c r="V268" s="69"/>
      <c r="W268" s="69"/>
      <c r="X268" s="69"/>
      <c r="Y268" s="69"/>
      <c r="Z268" s="69"/>
      <c r="AA268" s="69"/>
      <c r="AB268" s="69"/>
      <c r="AC268" s="69"/>
    </row>
    <row r="269" spans="4:29" ht="15" customHeight="1" x14ac:dyDescent="0.25">
      <c r="D269" s="69"/>
      <c r="K269" s="69"/>
      <c r="L269" s="645"/>
      <c r="M269" s="646"/>
      <c r="N269" s="647"/>
      <c r="O269" s="646"/>
      <c r="P269" s="69"/>
      <c r="Q269" s="69"/>
      <c r="R269" s="69"/>
      <c r="S269" s="69"/>
      <c r="T269" s="69"/>
      <c r="U269" s="69"/>
      <c r="V269" s="69"/>
      <c r="W269" s="69"/>
      <c r="X269" s="69"/>
      <c r="Y269" s="69"/>
      <c r="Z269" s="69"/>
      <c r="AA269" s="69"/>
      <c r="AB269" s="69"/>
      <c r="AC269" s="69"/>
    </row>
    <row r="270" spans="4:29" ht="15" customHeight="1" x14ac:dyDescent="0.25">
      <c r="D270" s="69"/>
      <c r="K270" s="69"/>
      <c r="L270" s="645"/>
      <c r="M270" s="646"/>
      <c r="N270" s="647"/>
      <c r="O270" s="646"/>
      <c r="P270" s="69"/>
      <c r="Q270" s="69"/>
      <c r="R270" s="69"/>
      <c r="S270" s="69"/>
      <c r="T270" s="69"/>
      <c r="U270" s="69"/>
      <c r="V270" s="69"/>
      <c r="W270" s="69"/>
      <c r="X270" s="69"/>
      <c r="Y270" s="69"/>
      <c r="Z270" s="69"/>
      <c r="AA270" s="69"/>
      <c r="AB270" s="69"/>
      <c r="AC270" s="69"/>
    </row>
    <row r="271" spans="4:29" ht="15" customHeight="1" x14ac:dyDescent="0.25">
      <c r="D271" s="69"/>
      <c r="K271" s="69"/>
      <c r="L271" s="645"/>
      <c r="M271" s="646"/>
      <c r="N271" s="647"/>
      <c r="O271" s="646"/>
      <c r="P271" s="69"/>
      <c r="Q271" s="69"/>
      <c r="R271" s="69"/>
      <c r="S271" s="69"/>
      <c r="T271" s="69"/>
      <c r="U271" s="69"/>
      <c r="V271" s="69"/>
      <c r="W271" s="69"/>
      <c r="X271" s="69"/>
      <c r="Y271" s="69"/>
      <c r="Z271" s="69"/>
      <c r="AA271" s="69"/>
      <c r="AB271" s="69"/>
      <c r="AC271" s="69"/>
    </row>
    <row r="272" spans="4:29" ht="15" customHeight="1" x14ac:dyDescent="0.25">
      <c r="D272" s="69"/>
      <c r="K272" s="69"/>
      <c r="L272" s="645"/>
      <c r="M272" s="646"/>
      <c r="N272" s="647"/>
      <c r="O272" s="646"/>
      <c r="P272" s="69"/>
      <c r="Q272" s="69"/>
      <c r="R272" s="69"/>
      <c r="S272" s="69"/>
      <c r="T272" s="69"/>
      <c r="U272" s="69"/>
      <c r="V272" s="69"/>
      <c r="W272" s="69"/>
      <c r="X272" s="69"/>
      <c r="Y272" s="69"/>
      <c r="Z272" s="69"/>
      <c r="AA272" s="69"/>
      <c r="AB272" s="69"/>
      <c r="AC272" s="69"/>
    </row>
    <row r="273" spans="4:29" ht="15" customHeight="1" x14ac:dyDescent="0.25">
      <c r="D273" s="69"/>
      <c r="K273" s="69"/>
      <c r="L273" s="645"/>
      <c r="M273" s="646"/>
      <c r="N273" s="647"/>
      <c r="O273" s="646"/>
      <c r="P273" s="69"/>
      <c r="Q273" s="69"/>
      <c r="R273" s="69"/>
      <c r="S273" s="69"/>
      <c r="T273" s="69"/>
      <c r="U273" s="69"/>
      <c r="V273" s="69"/>
      <c r="W273" s="69"/>
      <c r="X273" s="69"/>
      <c r="Y273" s="69"/>
      <c r="Z273" s="69"/>
      <c r="AA273" s="69"/>
      <c r="AB273" s="69"/>
      <c r="AC273" s="69"/>
    </row>
    <row r="274" spans="4:29" ht="15" customHeight="1" x14ac:dyDescent="0.25">
      <c r="D274" s="69"/>
      <c r="K274" s="69"/>
      <c r="L274" s="645"/>
      <c r="M274" s="646"/>
      <c r="N274" s="647"/>
      <c r="O274" s="646"/>
      <c r="P274" s="69"/>
      <c r="Q274" s="69"/>
      <c r="R274" s="69"/>
      <c r="S274" s="69"/>
      <c r="T274" s="69"/>
      <c r="U274" s="69"/>
      <c r="V274" s="69"/>
      <c r="W274" s="69"/>
      <c r="X274" s="69"/>
      <c r="Y274" s="69"/>
      <c r="Z274" s="69"/>
      <c r="AA274" s="69"/>
      <c r="AB274" s="69"/>
      <c r="AC274" s="69"/>
    </row>
    <row r="275" spans="4:29" ht="15" customHeight="1" x14ac:dyDescent="0.25">
      <c r="D275" s="69"/>
      <c r="K275" s="69"/>
      <c r="L275" s="645"/>
      <c r="M275" s="646"/>
      <c r="N275" s="647"/>
      <c r="O275" s="646"/>
      <c r="P275" s="69"/>
      <c r="Q275" s="69"/>
      <c r="R275" s="69"/>
      <c r="S275" s="69"/>
      <c r="T275" s="69"/>
      <c r="U275" s="69"/>
      <c r="V275" s="69"/>
      <c r="W275" s="69"/>
      <c r="X275" s="69"/>
      <c r="Y275" s="69"/>
      <c r="Z275" s="69"/>
      <c r="AA275" s="69"/>
      <c r="AB275" s="69"/>
      <c r="AC275" s="69"/>
    </row>
    <row r="276" spans="4:29" ht="15" customHeight="1" x14ac:dyDescent="0.25">
      <c r="D276" s="69"/>
      <c r="K276" s="69"/>
      <c r="L276" s="645"/>
      <c r="M276" s="646"/>
      <c r="N276" s="647"/>
      <c r="O276" s="646"/>
      <c r="P276" s="69"/>
      <c r="Q276" s="69"/>
      <c r="R276" s="69"/>
      <c r="S276" s="69"/>
      <c r="T276" s="69"/>
      <c r="U276" s="69"/>
      <c r="V276" s="69"/>
      <c r="W276" s="69"/>
      <c r="X276" s="69"/>
      <c r="Y276" s="69"/>
      <c r="Z276" s="69"/>
      <c r="AA276" s="69"/>
      <c r="AB276" s="69"/>
      <c r="AC276" s="69"/>
    </row>
    <row r="277" spans="4:29" ht="15" customHeight="1" x14ac:dyDescent="0.25">
      <c r="D277" s="69"/>
      <c r="K277" s="69"/>
      <c r="L277" s="645"/>
      <c r="M277" s="646"/>
      <c r="N277" s="647"/>
      <c r="O277" s="646"/>
      <c r="P277" s="69"/>
      <c r="Q277" s="69"/>
      <c r="R277" s="69"/>
      <c r="S277" s="69"/>
      <c r="T277" s="69"/>
      <c r="U277" s="69"/>
      <c r="V277" s="69"/>
      <c r="W277" s="69"/>
      <c r="X277" s="69"/>
      <c r="Y277" s="69"/>
      <c r="Z277" s="69"/>
      <c r="AA277" s="69"/>
      <c r="AB277" s="69"/>
      <c r="AC277" s="69"/>
    </row>
    <row r="278" spans="4:29" ht="15" customHeight="1" x14ac:dyDescent="0.25">
      <c r="D278" s="69"/>
      <c r="K278" s="69"/>
      <c r="L278" s="645"/>
      <c r="M278" s="646"/>
      <c r="N278" s="647"/>
      <c r="O278" s="646"/>
      <c r="P278" s="69"/>
      <c r="Q278" s="69"/>
      <c r="R278" s="69"/>
      <c r="S278" s="69"/>
      <c r="T278" s="69"/>
      <c r="U278" s="69"/>
      <c r="V278" s="69"/>
      <c r="W278" s="69"/>
      <c r="X278" s="69"/>
      <c r="Y278" s="69"/>
      <c r="Z278" s="69"/>
      <c r="AA278" s="69"/>
      <c r="AB278" s="69"/>
      <c r="AC278" s="69"/>
    </row>
    <row r="279" spans="4:29" ht="15" customHeight="1" x14ac:dyDescent="0.25">
      <c r="D279" s="69"/>
      <c r="K279" s="69"/>
      <c r="L279" s="645"/>
      <c r="M279" s="646"/>
      <c r="N279" s="647"/>
      <c r="O279" s="646"/>
      <c r="P279" s="69"/>
      <c r="Q279" s="69"/>
      <c r="R279" s="69"/>
      <c r="S279" s="69"/>
      <c r="T279" s="69"/>
      <c r="U279" s="69"/>
      <c r="V279" s="69"/>
      <c r="W279" s="69"/>
      <c r="X279" s="69"/>
      <c r="Y279" s="69"/>
      <c r="Z279" s="69"/>
      <c r="AA279" s="69"/>
      <c r="AB279" s="69"/>
      <c r="AC279" s="69"/>
    </row>
    <row r="280" spans="4:29" ht="15" customHeight="1" x14ac:dyDescent="0.25">
      <c r="D280" s="69"/>
      <c r="K280" s="69"/>
      <c r="L280" s="645"/>
      <c r="M280" s="646"/>
      <c r="N280" s="647"/>
      <c r="O280" s="646"/>
      <c r="P280" s="69"/>
      <c r="Q280" s="69"/>
      <c r="R280" s="69"/>
      <c r="S280" s="69"/>
      <c r="T280" s="69"/>
      <c r="U280" s="69"/>
      <c r="V280" s="69"/>
      <c r="W280" s="69"/>
      <c r="X280" s="69"/>
      <c r="Y280" s="69"/>
      <c r="Z280" s="69"/>
      <c r="AA280" s="69"/>
      <c r="AB280" s="69"/>
      <c r="AC280" s="69"/>
    </row>
    <row r="281" spans="4:29" ht="15" customHeight="1" x14ac:dyDescent="0.25">
      <c r="D281" s="69"/>
      <c r="K281" s="69"/>
      <c r="L281" s="645"/>
      <c r="M281" s="646"/>
      <c r="N281" s="647"/>
      <c r="O281" s="646"/>
      <c r="P281" s="69"/>
      <c r="Q281" s="69"/>
      <c r="R281" s="69"/>
      <c r="S281" s="69"/>
      <c r="T281" s="69"/>
      <c r="U281" s="69"/>
      <c r="V281" s="69"/>
      <c r="W281" s="69"/>
      <c r="X281" s="69"/>
      <c r="Y281" s="69"/>
      <c r="Z281" s="69"/>
      <c r="AA281" s="69"/>
      <c r="AB281" s="69"/>
      <c r="AC281" s="69"/>
    </row>
    <row r="282" spans="4:29" ht="15" customHeight="1" x14ac:dyDescent="0.25">
      <c r="D282" s="69"/>
      <c r="K282" s="69"/>
      <c r="L282" s="645"/>
      <c r="M282" s="646"/>
      <c r="N282" s="647"/>
      <c r="O282" s="646"/>
      <c r="P282" s="69"/>
      <c r="Q282" s="69"/>
      <c r="R282" s="69"/>
      <c r="S282" s="69"/>
      <c r="T282" s="69"/>
      <c r="U282" s="69"/>
      <c r="V282" s="69"/>
      <c r="W282" s="69"/>
      <c r="X282" s="69"/>
      <c r="Y282" s="69"/>
      <c r="Z282" s="69"/>
      <c r="AA282" s="69"/>
      <c r="AB282" s="69"/>
      <c r="AC282" s="69"/>
    </row>
    <row r="283" spans="4:29" ht="15" customHeight="1" x14ac:dyDescent="0.25">
      <c r="D283" s="69"/>
      <c r="K283" s="69"/>
      <c r="L283" s="645"/>
      <c r="M283" s="646"/>
      <c r="N283" s="647"/>
      <c r="O283" s="646"/>
      <c r="P283" s="69"/>
      <c r="Q283" s="69"/>
      <c r="R283" s="69"/>
      <c r="S283" s="69"/>
      <c r="T283" s="69"/>
      <c r="U283" s="69"/>
      <c r="V283" s="69"/>
      <c r="W283" s="69"/>
      <c r="X283" s="69"/>
      <c r="Y283" s="69"/>
      <c r="Z283" s="69"/>
      <c r="AA283" s="69"/>
      <c r="AB283" s="69"/>
      <c r="AC283" s="69"/>
    </row>
    <row r="284" spans="4:29" ht="15" customHeight="1" x14ac:dyDescent="0.25">
      <c r="D284" s="69"/>
      <c r="K284" s="69"/>
      <c r="L284" s="645"/>
      <c r="M284" s="646"/>
      <c r="N284" s="647"/>
      <c r="O284" s="646"/>
      <c r="P284" s="69"/>
      <c r="Q284" s="69"/>
      <c r="R284" s="69"/>
      <c r="S284" s="69"/>
      <c r="T284" s="69"/>
      <c r="U284" s="69"/>
      <c r="V284" s="69"/>
      <c r="W284" s="69"/>
      <c r="X284" s="69"/>
      <c r="Y284" s="69"/>
      <c r="Z284" s="69"/>
      <c r="AA284" s="69"/>
      <c r="AB284" s="69"/>
      <c r="AC284" s="69"/>
    </row>
    <row r="285" spans="4:29" ht="15" customHeight="1" x14ac:dyDescent="0.25">
      <c r="D285" s="69"/>
      <c r="K285" s="69"/>
      <c r="L285" s="645"/>
      <c r="M285" s="646"/>
      <c r="N285" s="647"/>
      <c r="O285" s="646"/>
      <c r="P285" s="69"/>
      <c r="Q285" s="69"/>
      <c r="R285" s="69"/>
      <c r="S285" s="69"/>
      <c r="T285" s="69"/>
      <c r="U285" s="69"/>
      <c r="V285" s="69"/>
      <c r="W285" s="69"/>
      <c r="X285" s="69"/>
      <c r="Y285" s="69"/>
      <c r="Z285" s="69"/>
      <c r="AA285" s="69"/>
      <c r="AB285" s="69"/>
      <c r="AC285" s="69"/>
    </row>
    <row r="286" spans="4:29" ht="15" customHeight="1" x14ac:dyDescent="0.25">
      <c r="D286" s="69"/>
      <c r="K286" s="69"/>
      <c r="L286" s="645"/>
      <c r="M286" s="646"/>
      <c r="N286" s="647"/>
      <c r="O286" s="646"/>
      <c r="P286" s="69"/>
      <c r="Q286" s="69"/>
      <c r="R286" s="69"/>
      <c r="S286" s="69"/>
      <c r="T286" s="69"/>
      <c r="U286" s="69"/>
      <c r="V286" s="69"/>
      <c r="W286" s="69"/>
      <c r="X286" s="69"/>
      <c r="Y286" s="69"/>
      <c r="Z286" s="69"/>
      <c r="AA286" s="69"/>
      <c r="AB286" s="69"/>
      <c r="AC286" s="69"/>
    </row>
    <row r="287" spans="4:29" ht="15" customHeight="1" x14ac:dyDescent="0.25">
      <c r="D287" s="69"/>
      <c r="K287" s="69"/>
      <c r="L287" s="645"/>
      <c r="M287" s="646"/>
      <c r="N287" s="647"/>
      <c r="O287" s="646"/>
      <c r="P287" s="69"/>
      <c r="Q287" s="69"/>
      <c r="R287" s="69"/>
      <c r="S287" s="69"/>
      <c r="T287" s="69"/>
      <c r="U287" s="69"/>
      <c r="V287" s="69"/>
      <c r="W287" s="69"/>
      <c r="X287" s="69"/>
      <c r="Y287" s="69"/>
      <c r="Z287" s="69"/>
      <c r="AA287" s="69"/>
      <c r="AB287" s="69"/>
      <c r="AC287" s="69"/>
    </row>
    <row r="288" spans="4:29" ht="15" customHeight="1" x14ac:dyDescent="0.25">
      <c r="D288" s="69"/>
      <c r="K288" s="69"/>
      <c r="L288" s="645"/>
      <c r="M288" s="646"/>
      <c r="N288" s="647"/>
      <c r="O288" s="646"/>
      <c r="P288" s="69"/>
      <c r="Q288" s="69"/>
      <c r="R288" s="69"/>
      <c r="S288" s="69"/>
      <c r="T288" s="69"/>
      <c r="U288" s="69"/>
      <c r="V288" s="69"/>
      <c r="W288" s="69"/>
      <c r="X288" s="69"/>
      <c r="Y288" s="69"/>
      <c r="Z288" s="69"/>
      <c r="AA288" s="69"/>
      <c r="AB288" s="69"/>
      <c r="AC288" s="69"/>
    </row>
    <row r="289" spans="4:29" ht="15" customHeight="1" x14ac:dyDescent="0.25">
      <c r="D289" s="69"/>
      <c r="K289" s="69"/>
      <c r="L289" s="645"/>
      <c r="M289" s="646"/>
      <c r="N289" s="647"/>
      <c r="O289" s="646"/>
      <c r="P289" s="69"/>
      <c r="Q289" s="69"/>
      <c r="R289" s="69"/>
      <c r="S289" s="69"/>
      <c r="T289" s="69"/>
      <c r="U289" s="69"/>
      <c r="V289" s="69"/>
      <c r="W289" s="69"/>
      <c r="X289" s="69"/>
      <c r="Y289" s="69"/>
      <c r="Z289" s="69"/>
      <c r="AA289" s="69"/>
      <c r="AB289" s="69"/>
      <c r="AC289" s="69"/>
    </row>
    <row r="290" spans="4:29" ht="15" customHeight="1" x14ac:dyDescent="0.25">
      <c r="D290" s="69"/>
      <c r="K290" s="69"/>
      <c r="L290" s="645"/>
      <c r="M290" s="646"/>
      <c r="N290" s="647"/>
      <c r="O290" s="646"/>
      <c r="P290" s="69"/>
      <c r="Q290" s="69"/>
      <c r="R290" s="69"/>
      <c r="S290" s="69"/>
      <c r="T290" s="69"/>
      <c r="U290" s="69"/>
      <c r="V290" s="69"/>
      <c r="W290" s="69"/>
      <c r="X290" s="69"/>
      <c r="Y290" s="69"/>
      <c r="Z290" s="69"/>
      <c r="AA290" s="69"/>
      <c r="AB290" s="69"/>
      <c r="AC290" s="69"/>
    </row>
    <row r="291" spans="4:29" ht="15" customHeight="1" x14ac:dyDescent="0.25">
      <c r="D291" s="69"/>
      <c r="K291" s="69"/>
      <c r="L291" s="645"/>
      <c r="M291" s="646"/>
      <c r="N291" s="647"/>
      <c r="O291" s="646"/>
      <c r="P291" s="69"/>
      <c r="Q291" s="69"/>
      <c r="R291" s="69"/>
      <c r="S291" s="69"/>
      <c r="T291" s="69"/>
      <c r="U291" s="69"/>
      <c r="V291" s="69"/>
      <c r="W291" s="69"/>
      <c r="X291" s="69"/>
      <c r="Y291" s="69"/>
      <c r="Z291" s="69"/>
      <c r="AA291" s="69"/>
      <c r="AB291" s="69"/>
      <c r="AC291" s="69"/>
    </row>
    <row r="292" spans="4:29" ht="15" customHeight="1" x14ac:dyDescent="0.25">
      <c r="D292" s="69"/>
      <c r="K292" s="69"/>
      <c r="L292" s="645"/>
      <c r="M292" s="646"/>
      <c r="N292" s="647"/>
      <c r="O292" s="646"/>
      <c r="P292" s="69"/>
      <c r="Q292" s="69"/>
      <c r="R292" s="69"/>
      <c r="S292" s="69"/>
      <c r="T292" s="69"/>
      <c r="U292" s="69"/>
      <c r="V292" s="69"/>
      <c r="W292" s="69"/>
      <c r="X292" s="69"/>
      <c r="Y292" s="69"/>
      <c r="Z292" s="69"/>
      <c r="AA292" s="69"/>
      <c r="AB292" s="69"/>
      <c r="AC292" s="69"/>
    </row>
    <row r="293" spans="4:29" ht="15" customHeight="1" x14ac:dyDescent="0.25">
      <c r="D293" s="69"/>
      <c r="K293" s="69"/>
      <c r="L293" s="645"/>
      <c r="M293" s="646"/>
      <c r="N293" s="647"/>
      <c r="O293" s="646"/>
      <c r="P293" s="69"/>
      <c r="Q293" s="69"/>
      <c r="R293" s="69"/>
      <c r="S293" s="69"/>
      <c r="T293" s="69"/>
      <c r="U293" s="69"/>
      <c r="V293" s="69"/>
      <c r="W293" s="69"/>
      <c r="X293" s="69"/>
      <c r="Y293" s="69"/>
      <c r="Z293" s="69"/>
      <c r="AA293" s="69"/>
      <c r="AB293" s="69"/>
      <c r="AC293" s="69"/>
    </row>
    <row r="294" spans="4:29" ht="15" customHeight="1" x14ac:dyDescent="0.25">
      <c r="D294" s="69"/>
      <c r="K294" s="69"/>
      <c r="L294" s="645"/>
      <c r="M294" s="646"/>
      <c r="N294" s="647"/>
      <c r="O294" s="646"/>
      <c r="P294" s="69"/>
      <c r="Q294" s="69"/>
      <c r="R294" s="69"/>
      <c r="S294" s="69"/>
      <c r="T294" s="69"/>
      <c r="U294" s="69"/>
      <c r="V294" s="69"/>
      <c r="W294" s="69"/>
      <c r="X294" s="69"/>
      <c r="Y294" s="69"/>
      <c r="Z294" s="69"/>
      <c r="AA294" s="69"/>
      <c r="AB294" s="69"/>
      <c r="AC294" s="69"/>
    </row>
    <row r="295" spans="4:29" ht="15" customHeight="1" x14ac:dyDescent="0.25">
      <c r="D295" s="69"/>
      <c r="K295" s="69"/>
      <c r="L295" s="645"/>
      <c r="M295" s="646"/>
      <c r="N295" s="647"/>
      <c r="O295" s="646"/>
      <c r="P295" s="69"/>
      <c r="Q295" s="69"/>
      <c r="R295" s="69"/>
      <c r="S295" s="69"/>
      <c r="T295" s="69"/>
      <c r="U295" s="69"/>
      <c r="V295" s="69"/>
      <c r="W295" s="69"/>
      <c r="X295" s="69"/>
      <c r="Y295" s="69"/>
      <c r="Z295" s="69"/>
      <c r="AA295" s="69"/>
      <c r="AB295" s="69"/>
      <c r="AC295" s="69"/>
    </row>
    <row r="296" spans="4:29" ht="15" customHeight="1" x14ac:dyDescent="0.25">
      <c r="D296" s="69"/>
      <c r="K296" s="69"/>
      <c r="L296" s="645"/>
      <c r="M296" s="646"/>
      <c r="N296" s="647"/>
      <c r="O296" s="646"/>
      <c r="P296" s="69"/>
      <c r="Q296" s="69"/>
      <c r="R296" s="69"/>
      <c r="S296" s="69"/>
      <c r="T296" s="69"/>
      <c r="U296" s="69"/>
      <c r="V296" s="69"/>
      <c r="W296" s="69"/>
      <c r="X296" s="69"/>
      <c r="Y296" s="69"/>
      <c r="Z296" s="69"/>
      <c r="AA296" s="69"/>
      <c r="AB296" s="69"/>
      <c r="AC296" s="69"/>
    </row>
    <row r="297" spans="4:29" ht="15" customHeight="1" x14ac:dyDescent="0.25">
      <c r="D297" s="69"/>
      <c r="K297" s="69"/>
      <c r="L297" s="645"/>
      <c r="M297" s="646"/>
      <c r="N297" s="647"/>
      <c r="O297" s="646"/>
      <c r="P297" s="69"/>
      <c r="Q297" s="69"/>
      <c r="R297" s="69"/>
      <c r="S297" s="69"/>
      <c r="T297" s="69"/>
      <c r="U297" s="69"/>
      <c r="V297" s="69"/>
      <c r="W297" s="69"/>
      <c r="X297" s="69"/>
      <c r="Y297" s="69"/>
      <c r="Z297" s="69"/>
      <c r="AA297" s="69"/>
      <c r="AB297" s="69"/>
      <c r="AC297" s="69"/>
    </row>
    <row r="298" spans="4:29" ht="15" customHeight="1" x14ac:dyDescent="0.25">
      <c r="D298" s="69"/>
      <c r="K298" s="69"/>
      <c r="L298" s="645"/>
      <c r="M298" s="646"/>
      <c r="N298" s="647"/>
      <c r="O298" s="646"/>
      <c r="P298" s="69"/>
      <c r="Q298" s="69"/>
      <c r="R298" s="69"/>
      <c r="S298" s="69"/>
      <c r="T298" s="69"/>
      <c r="U298" s="69"/>
      <c r="V298" s="69"/>
      <c r="W298" s="69"/>
      <c r="X298" s="69"/>
      <c r="Y298" s="69"/>
      <c r="Z298" s="69"/>
      <c r="AA298" s="69"/>
      <c r="AB298" s="69"/>
      <c r="AC298" s="69"/>
    </row>
    <row r="299" spans="4:29" ht="15" customHeight="1" x14ac:dyDescent="0.25">
      <c r="D299" s="69"/>
      <c r="K299" s="69"/>
      <c r="L299" s="645"/>
      <c r="M299" s="646"/>
      <c r="N299" s="647"/>
      <c r="O299" s="646"/>
      <c r="P299" s="69"/>
      <c r="Q299" s="69"/>
      <c r="R299" s="69"/>
      <c r="S299" s="69"/>
      <c r="T299" s="69"/>
      <c r="U299" s="69"/>
      <c r="V299" s="69"/>
      <c r="W299" s="69"/>
      <c r="X299" s="69"/>
      <c r="Y299" s="69"/>
      <c r="Z299" s="69"/>
      <c r="AA299" s="69"/>
      <c r="AB299" s="69"/>
      <c r="AC299" s="69"/>
    </row>
    <row r="300" spans="4:29" ht="15" customHeight="1" x14ac:dyDescent="0.25">
      <c r="D300" s="69"/>
      <c r="K300" s="69"/>
      <c r="L300" s="645"/>
      <c r="M300" s="646"/>
      <c r="N300" s="647"/>
      <c r="O300" s="646"/>
      <c r="P300" s="69"/>
      <c r="Q300" s="69"/>
      <c r="R300" s="69"/>
      <c r="S300" s="69"/>
      <c r="T300" s="69"/>
      <c r="U300" s="69"/>
      <c r="V300" s="69"/>
      <c r="W300" s="69"/>
      <c r="X300" s="69"/>
      <c r="Y300" s="69"/>
      <c r="Z300" s="69"/>
      <c r="AA300" s="69"/>
      <c r="AB300" s="69"/>
      <c r="AC300" s="69"/>
    </row>
    <row r="301" spans="4:29" ht="15" customHeight="1" x14ac:dyDescent="0.25">
      <c r="D301" s="69"/>
      <c r="K301" s="69"/>
      <c r="L301" s="645"/>
      <c r="M301" s="646"/>
      <c r="N301" s="647"/>
      <c r="O301" s="646"/>
      <c r="P301" s="69"/>
      <c r="Q301" s="69"/>
      <c r="R301" s="69"/>
      <c r="S301" s="69"/>
      <c r="T301" s="69"/>
      <c r="U301" s="69"/>
      <c r="V301" s="69"/>
      <c r="W301" s="69"/>
      <c r="X301" s="69"/>
      <c r="Y301" s="69"/>
      <c r="Z301" s="69"/>
      <c r="AA301" s="69"/>
      <c r="AB301" s="69"/>
      <c r="AC301" s="69"/>
    </row>
    <row r="302" spans="4:29" ht="15" customHeight="1" x14ac:dyDescent="0.25">
      <c r="D302" s="69"/>
      <c r="K302" s="69"/>
      <c r="L302" s="645"/>
      <c r="M302" s="646"/>
      <c r="N302" s="647"/>
      <c r="O302" s="646"/>
      <c r="P302" s="69"/>
      <c r="Q302" s="69"/>
      <c r="R302" s="69"/>
      <c r="S302" s="69"/>
      <c r="T302" s="69"/>
      <c r="U302" s="69"/>
      <c r="V302" s="69"/>
      <c r="W302" s="69"/>
      <c r="X302" s="69"/>
      <c r="Y302" s="69"/>
      <c r="Z302" s="69"/>
      <c r="AA302" s="69"/>
      <c r="AB302" s="69"/>
      <c r="AC302" s="69"/>
    </row>
    <row r="303" spans="4:29" ht="15" customHeight="1" x14ac:dyDescent="0.25">
      <c r="D303" s="69"/>
      <c r="K303" s="69"/>
      <c r="L303" s="645"/>
      <c r="M303" s="646"/>
      <c r="N303" s="647"/>
      <c r="O303" s="646"/>
      <c r="P303" s="69"/>
      <c r="Q303" s="69"/>
      <c r="R303" s="69"/>
      <c r="S303" s="69"/>
      <c r="T303" s="69"/>
      <c r="U303" s="69"/>
      <c r="V303" s="69"/>
      <c r="W303" s="69"/>
      <c r="X303" s="69"/>
      <c r="Y303" s="69"/>
      <c r="Z303" s="69"/>
      <c r="AA303" s="69"/>
      <c r="AB303" s="69"/>
      <c r="AC303" s="69"/>
    </row>
    <row r="304" spans="4:29" ht="15" customHeight="1" x14ac:dyDescent="0.25">
      <c r="D304" s="69"/>
      <c r="K304" s="69"/>
      <c r="L304" s="645"/>
      <c r="M304" s="646"/>
      <c r="N304" s="647"/>
      <c r="O304" s="646"/>
      <c r="P304" s="69"/>
      <c r="Q304" s="69"/>
      <c r="R304" s="69"/>
      <c r="S304" s="69"/>
      <c r="T304" s="69"/>
      <c r="U304" s="69"/>
      <c r="V304" s="69"/>
      <c r="W304" s="69"/>
      <c r="X304" s="69"/>
      <c r="Y304" s="69"/>
      <c r="Z304" s="69"/>
      <c r="AA304" s="69"/>
      <c r="AB304" s="69"/>
      <c r="AC304" s="69"/>
    </row>
    <row r="305" spans="4:29" ht="15" customHeight="1" x14ac:dyDescent="0.25">
      <c r="D305" s="69"/>
      <c r="K305" s="69"/>
      <c r="L305" s="645"/>
      <c r="M305" s="646"/>
      <c r="N305" s="647"/>
      <c r="O305" s="646"/>
      <c r="P305" s="69"/>
      <c r="Q305" s="69"/>
      <c r="R305" s="69"/>
      <c r="S305" s="69"/>
      <c r="T305" s="69"/>
      <c r="U305" s="69"/>
      <c r="V305" s="69"/>
      <c r="W305" s="69"/>
      <c r="X305" s="69"/>
      <c r="Y305" s="69"/>
      <c r="Z305" s="69"/>
      <c r="AA305" s="69"/>
      <c r="AB305" s="69"/>
      <c r="AC305" s="69"/>
    </row>
    <row r="306" spans="4:29" ht="15" customHeight="1" x14ac:dyDescent="0.25">
      <c r="D306" s="69"/>
      <c r="K306" s="69"/>
      <c r="L306" s="645"/>
      <c r="M306" s="646"/>
      <c r="N306" s="647"/>
      <c r="O306" s="646"/>
      <c r="P306" s="69"/>
      <c r="Q306" s="69"/>
      <c r="R306" s="69"/>
      <c r="S306" s="69"/>
      <c r="T306" s="69"/>
      <c r="U306" s="69"/>
      <c r="V306" s="69"/>
      <c r="W306" s="69"/>
      <c r="X306" s="69"/>
      <c r="Y306" s="69"/>
      <c r="Z306" s="69"/>
      <c r="AA306" s="69"/>
      <c r="AB306" s="69"/>
      <c r="AC306" s="69"/>
    </row>
    <row r="307" spans="4:29" ht="15" customHeight="1" x14ac:dyDescent="0.25">
      <c r="D307" s="69"/>
      <c r="K307" s="69"/>
      <c r="L307" s="645"/>
      <c r="M307" s="646"/>
      <c r="N307" s="647"/>
      <c r="O307" s="646"/>
      <c r="P307" s="69"/>
      <c r="Q307" s="69"/>
      <c r="R307" s="69"/>
      <c r="S307" s="69"/>
      <c r="T307" s="69"/>
      <c r="U307" s="69"/>
      <c r="V307" s="69"/>
      <c r="W307" s="69"/>
      <c r="X307" s="69"/>
      <c r="Y307" s="69"/>
      <c r="Z307" s="69"/>
      <c r="AA307" s="69"/>
      <c r="AB307" s="69"/>
      <c r="AC307" s="69"/>
    </row>
    <row r="308" spans="4:29" ht="15" customHeight="1" x14ac:dyDescent="0.25">
      <c r="D308" s="69"/>
      <c r="K308" s="69"/>
      <c r="L308" s="645"/>
      <c r="M308" s="646"/>
      <c r="N308" s="647"/>
      <c r="O308" s="646"/>
      <c r="P308" s="69"/>
      <c r="Q308" s="69"/>
      <c r="R308" s="69"/>
      <c r="S308" s="69"/>
      <c r="T308" s="69"/>
      <c r="U308" s="69"/>
      <c r="V308" s="69"/>
      <c r="W308" s="69"/>
      <c r="X308" s="69"/>
      <c r="Y308" s="69"/>
      <c r="Z308" s="69"/>
      <c r="AA308" s="69"/>
      <c r="AB308" s="69"/>
      <c r="AC308" s="69"/>
    </row>
    <row r="309" spans="4:29" ht="15" customHeight="1" x14ac:dyDescent="0.25">
      <c r="D309" s="69"/>
      <c r="K309" s="69"/>
      <c r="L309" s="645"/>
      <c r="M309" s="646"/>
      <c r="N309" s="647"/>
      <c r="O309" s="646"/>
      <c r="P309" s="69"/>
      <c r="Q309" s="69"/>
      <c r="R309" s="69"/>
      <c r="S309" s="69"/>
      <c r="T309" s="69"/>
      <c r="U309" s="69"/>
      <c r="V309" s="69"/>
      <c r="W309" s="69"/>
      <c r="X309" s="69"/>
      <c r="Y309" s="69"/>
      <c r="Z309" s="69"/>
      <c r="AA309" s="69"/>
      <c r="AB309" s="69"/>
      <c r="AC309" s="69"/>
    </row>
    <row r="310" spans="4:29" ht="15" customHeight="1" x14ac:dyDescent="0.25">
      <c r="D310" s="69"/>
      <c r="K310" s="69"/>
      <c r="L310" s="645"/>
      <c r="M310" s="646"/>
      <c r="N310" s="647"/>
      <c r="O310" s="646"/>
      <c r="P310" s="69"/>
      <c r="Q310" s="69"/>
      <c r="R310" s="69"/>
      <c r="S310" s="69"/>
      <c r="T310" s="69"/>
      <c r="U310" s="69"/>
      <c r="V310" s="69"/>
      <c r="W310" s="69"/>
      <c r="X310" s="69"/>
      <c r="Y310" s="69"/>
      <c r="Z310" s="69"/>
      <c r="AA310" s="69"/>
      <c r="AB310" s="69"/>
      <c r="AC310" s="69"/>
    </row>
    <row r="311" spans="4:29" ht="15" customHeight="1" x14ac:dyDescent="0.25">
      <c r="D311" s="69"/>
      <c r="K311" s="69"/>
      <c r="L311" s="645"/>
      <c r="M311" s="646"/>
      <c r="N311" s="647"/>
      <c r="O311" s="646"/>
      <c r="P311" s="69"/>
      <c r="Q311" s="69"/>
      <c r="R311" s="69"/>
      <c r="S311" s="69"/>
      <c r="T311" s="69"/>
      <c r="U311" s="69"/>
      <c r="V311" s="69"/>
      <c r="W311" s="69"/>
      <c r="X311" s="69"/>
      <c r="Y311" s="69"/>
      <c r="Z311" s="69"/>
      <c r="AA311" s="69"/>
      <c r="AB311" s="69"/>
      <c r="AC311" s="69"/>
    </row>
    <row r="312" spans="4:29" ht="15" customHeight="1" x14ac:dyDescent="0.25">
      <c r="D312" s="69"/>
      <c r="K312" s="69"/>
      <c r="P312" s="69"/>
      <c r="Q312" s="69"/>
      <c r="R312" s="69"/>
      <c r="S312" s="69"/>
      <c r="T312" s="69"/>
      <c r="U312" s="69"/>
      <c r="V312" s="69"/>
      <c r="W312" s="69"/>
      <c r="X312" s="69"/>
      <c r="Y312" s="69"/>
      <c r="Z312" s="69"/>
      <c r="AA312" s="69"/>
      <c r="AB312" s="69"/>
      <c r="AC312" s="69"/>
    </row>
    <row r="313" spans="4:29" ht="15" customHeight="1" x14ac:dyDescent="0.25">
      <c r="D313" s="69"/>
      <c r="K313" s="69"/>
      <c r="P313" s="69"/>
      <c r="Q313" s="69"/>
      <c r="R313" s="69"/>
      <c r="S313" s="69"/>
      <c r="T313" s="69"/>
      <c r="U313" s="69"/>
      <c r="V313" s="69"/>
      <c r="W313" s="69"/>
      <c r="X313" s="69"/>
      <c r="Y313" s="69"/>
      <c r="Z313" s="69"/>
      <c r="AA313" s="69"/>
      <c r="AB313" s="69"/>
      <c r="AC313" s="69"/>
    </row>
    <row r="314" spans="4:29" ht="15" customHeight="1" x14ac:dyDescent="0.25">
      <c r="D314" s="69"/>
      <c r="K314" s="69"/>
      <c r="P314" s="69"/>
      <c r="Q314" s="69"/>
      <c r="R314" s="69"/>
      <c r="S314" s="69"/>
      <c r="T314" s="69"/>
      <c r="U314" s="69"/>
      <c r="V314" s="69"/>
      <c r="W314" s="69"/>
      <c r="X314" s="69"/>
      <c r="Y314" s="69"/>
      <c r="Z314" s="69"/>
      <c r="AA314" s="69"/>
      <c r="AB314" s="69"/>
      <c r="AC314" s="69"/>
    </row>
    <row r="315" spans="4:29" ht="15" customHeight="1" x14ac:dyDescent="0.25">
      <c r="D315" s="69"/>
      <c r="K315" s="69"/>
      <c r="P315" s="69"/>
      <c r="Q315" s="69"/>
      <c r="R315" s="69"/>
      <c r="S315" s="69"/>
      <c r="T315" s="69"/>
      <c r="U315" s="69"/>
      <c r="V315" s="69"/>
      <c r="W315" s="69"/>
      <c r="X315" s="69"/>
      <c r="Y315" s="69"/>
      <c r="Z315" s="69"/>
      <c r="AA315" s="69"/>
      <c r="AB315" s="69"/>
      <c r="AC315" s="69"/>
    </row>
    <row r="316" spans="4:29" ht="15" customHeight="1" x14ac:dyDescent="0.25">
      <c r="D316" s="69"/>
      <c r="K316" s="69"/>
      <c r="P316" s="69"/>
      <c r="Q316" s="69"/>
      <c r="R316" s="69"/>
      <c r="S316" s="69"/>
      <c r="T316" s="69"/>
      <c r="U316" s="69"/>
      <c r="V316" s="69"/>
      <c r="W316" s="69"/>
      <c r="X316" s="69"/>
      <c r="Y316" s="69"/>
      <c r="Z316" s="69"/>
      <c r="AA316" s="69"/>
      <c r="AB316" s="69"/>
      <c r="AC316" s="69"/>
    </row>
    <row r="317" spans="4:29" ht="15" customHeight="1" x14ac:dyDescent="0.25">
      <c r="D317" s="69"/>
      <c r="K317" s="69"/>
      <c r="P317" s="69"/>
      <c r="Q317" s="69"/>
      <c r="R317" s="69"/>
      <c r="S317" s="69"/>
      <c r="T317" s="69"/>
      <c r="U317" s="69"/>
      <c r="V317" s="69"/>
      <c r="W317" s="69"/>
      <c r="X317" s="69"/>
      <c r="Y317" s="69"/>
      <c r="Z317" s="69"/>
      <c r="AA317" s="69"/>
      <c r="AB317" s="69"/>
      <c r="AC317" s="69"/>
    </row>
    <row r="318" spans="4:29" ht="15" customHeight="1" x14ac:dyDescent="0.25">
      <c r="D318" s="69"/>
      <c r="K318" s="69"/>
      <c r="P318" s="69"/>
      <c r="Q318" s="69"/>
      <c r="R318" s="69"/>
      <c r="S318" s="69"/>
      <c r="T318" s="69"/>
      <c r="U318" s="69"/>
      <c r="V318" s="69"/>
      <c r="W318" s="69"/>
      <c r="X318" s="69"/>
      <c r="Y318" s="69"/>
      <c r="Z318" s="69"/>
      <c r="AA318" s="69"/>
      <c r="AB318" s="69"/>
      <c r="AC318" s="69"/>
    </row>
    <row r="319" spans="4:29" ht="15" customHeight="1" x14ac:dyDescent="0.25">
      <c r="D319" s="69"/>
      <c r="K319" s="69"/>
      <c r="P319" s="69"/>
      <c r="Q319" s="69"/>
      <c r="R319" s="69"/>
      <c r="S319" s="69"/>
      <c r="T319" s="69"/>
      <c r="U319" s="69"/>
      <c r="V319" s="69"/>
      <c r="W319" s="69"/>
      <c r="X319" s="69"/>
      <c r="Y319" s="69"/>
      <c r="Z319" s="69"/>
      <c r="AA319" s="69"/>
      <c r="AB319" s="69"/>
      <c r="AC319" s="69"/>
    </row>
    <row r="320" spans="4:29" ht="15" customHeight="1" x14ac:dyDescent="0.25">
      <c r="D320" s="69"/>
      <c r="K320" s="69"/>
      <c r="P320" s="69"/>
      <c r="Q320" s="69"/>
      <c r="R320" s="69"/>
      <c r="S320" s="69"/>
      <c r="T320" s="69"/>
      <c r="U320" s="69"/>
      <c r="V320" s="69"/>
      <c r="W320" s="69"/>
      <c r="X320" s="69"/>
      <c r="Y320" s="69"/>
      <c r="Z320" s="69"/>
      <c r="AA320" s="69"/>
      <c r="AB320" s="69"/>
      <c r="AC320" s="69"/>
    </row>
    <row r="321" spans="4:29" ht="15" customHeight="1" x14ac:dyDescent="0.25">
      <c r="D321" s="69"/>
      <c r="K321" s="69"/>
      <c r="P321" s="69"/>
      <c r="Q321" s="69"/>
      <c r="R321" s="69"/>
      <c r="S321" s="69"/>
      <c r="T321" s="69"/>
      <c r="U321" s="69"/>
      <c r="V321" s="69"/>
      <c r="W321" s="69"/>
      <c r="X321" s="69"/>
      <c r="Y321" s="69"/>
      <c r="Z321" s="69"/>
      <c r="AA321" s="69"/>
      <c r="AB321" s="69"/>
      <c r="AC321" s="69"/>
    </row>
    <row r="322" spans="4:29" ht="15" customHeight="1" x14ac:dyDescent="0.25">
      <c r="D322" s="69"/>
      <c r="K322" s="69"/>
      <c r="P322" s="69"/>
      <c r="Q322" s="69"/>
      <c r="R322" s="69"/>
      <c r="S322" s="69"/>
      <c r="T322" s="69"/>
      <c r="U322" s="69"/>
      <c r="V322" s="69"/>
      <c r="W322" s="69"/>
      <c r="X322" s="69"/>
      <c r="Y322" s="69"/>
      <c r="Z322" s="69"/>
      <c r="AA322" s="69"/>
      <c r="AB322" s="69"/>
      <c r="AC322" s="69"/>
    </row>
    <row r="323" spans="4:29" ht="15" customHeight="1" x14ac:dyDescent="0.25">
      <c r="D323" s="69"/>
      <c r="K323" s="69"/>
      <c r="P323" s="69"/>
      <c r="Q323" s="69"/>
      <c r="R323" s="69"/>
      <c r="S323" s="69"/>
      <c r="T323" s="69"/>
      <c r="U323" s="69"/>
      <c r="V323" s="69"/>
      <c r="W323" s="69"/>
      <c r="X323" s="69"/>
      <c r="Y323" s="69"/>
      <c r="Z323" s="69"/>
      <c r="AA323" s="69"/>
      <c r="AB323" s="69"/>
      <c r="AC323" s="69"/>
    </row>
    <row r="324" spans="4:29" ht="15" customHeight="1" x14ac:dyDescent="0.25">
      <c r="D324" s="69"/>
      <c r="K324" s="69"/>
      <c r="P324" s="69"/>
      <c r="Q324" s="69"/>
      <c r="R324" s="69"/>
      <c r="S324" s="69"/>
      <c r="T324" s="69"/>
      <c r="U324" s="69"/>
      <c r="V324" s="69"/>
      <c r="W324" s="69"/>
      <c r="X324" s="69"/>
      <c r="Y324" s="69"/>
      <c r="Z324" s="69"/>
      <c r="AA324" s="69"/>
      <c r="AB324" s="69"/>
      <c r="AC324" s="69"/>
    </row>
    <row r="325" spans="4:29" ht="15" customHeight="1" x14ac:dyDescent="0.25">
      <c r="D325" s="69"/>
      <c r="K325" s="69"/>
      <c r="P325" s="69"/>
      <c r="Q325" s="69"/>
      <c r="R325" s="69"/>
      <c r="S325" s="69"/>
      <c r="T325" s="69"/>
      <c r="U325" s="69"/>
      <c r="V325" s="69"/>
      <c r="W325" s="69"/>
      <c r="X325" s="69"/>
      <c r="Y325" s="69"/>
      <c r="Z325" s="69"/>
      <c r="AA325" s="69"/>
      <c r="AB325" s="69"/>
      <c r="AC325" s="69"/>
    </row>
    <row r="326" spans="4:29" ht="15" customHeight="1" x14ac:dyDescent="0.25">
      <c r="D326" s="69"/>
      <c r="K326" s="69"/>
      <c r="P326" s="69"/>
      <c r="Q326" s="69"/>
      <c r="R326" s="69"/>
      <c r="S326" s="69"/>
      <c r="T326" s="69"/>
      <c r="U326" s="69"/>
      <c r="V326" s="69"/>
      <c r="W326" s="69"/>
      <c r="X326" s="69"/>
      <c r="Y326" s="69"/>
      <c r="Z326" s="69"/>
      <c r="AA326" s="69"/>
      <c r="AB326" s="69"/>
      <c r="AC326" s="69"/>
    </row>
    <row r="327" spans="4:29" ht="15" customHeight="1" x14ac:dyDescent="0.25">
      <c r="D327" s="69"/>
      <c r="K327" s="69"/>
      <c r="P327" s="69"/>
      <c r="Q327" s="69"/>
      <c r="R327" s="69"/>
      <c r="S327" s="69"/>
      <c r="T327" s="69"/>
      <c r="U327" s="69"/>
      <c r="V327" s="69"/>
      <c r="W327" s="69"/>
      <c r="X327" s="69"/>
      <c r="Y327" s="69"/>
      <c r="Z327" s="69"/>
      <c r="AA327" s="69"/>
      <c r="AB327" s="69"/>
      <c r="AC327" s="69"/>
    </row>
    <row r="328" spans="4:29" ht="15" customHeight="1" x14ac:dyDescent="0.25">
      <c r="D328" s="69"/>
      <c r="K328" s="69"/>
      <c r="P328" s="69"/>
      <c r="Q328" s="69"/>
      <c r="R328" s="69"/>
      <c r="S328" s="69"/>
      <c r="T328" s="69"/>
      <c r="U328" s="69"/>
      <c r="V328" s="69"/>
      <c r="W328" s="69"/>
      <c r="X328" s="69"/>
      <c r="Y328" s="69"/>
      <c r="Z328" s="69"/>
      <c r="AA328" s="69"/>
      <c r="AB328" s="69"/>
      <c r="AC328" s="69"/>
    </row>
    <row r="329" spans="4:29" ht="15" customHeight="1" x14ac:dyDescent="0.25">
      <c r="D329" s="69"/>
      <c r="K329" s="69"/>
      <c r="P329" s="69"/>
      <c r="Q329" s="69"/>
      <c r="R329" s="69"/>
      <c r="S329" s="69"/>
      <c r="T329" s="69"/>
      <c r="U329" s="69"/>
      <c r="V329" s="69"/>
      <c r="W329" s="69"/>
      <c r="X329" s="69"/>
      <c r="Y329" s="69"/>
      <c r="Z329" s="69"/>
      <c r="AA329" s="69"/>
      <c r="AB329" s="69"/>
      <c r="AC329" s="69"/>
    </row>
    <row r="330" spans="4:29" ht="15" customHeight="1" x14ac:dyDescent="0.25">
      <c r="D330" s="69"/>
      <c r="K330" s="69"/>
      <c r="P330" s="69"/>
      <c r="Q330" s="69"/>
      <c r="R330" s="69"/>
      <c r="S330" s="69"/>
      <c r="T330" s="69"/>
      <c r="U330" s="69"/>
      <c r="V330" s="69"/>
      <c r="W330" s="69"/>
      <c r="X330" s="69"/>
      <c r="Y330" s="69"/>
      <c r="Z330" s="69"/>
      <c r="AA330" s="69"/>
      <c r="AB330" s="69"/>
      <c r="AC330" s="69"/>
    </row>
    <row r="331" spans="4:29" ht="15" customHeight="1" x14ac:dyDescent="0.25">
      <c r="D331" s="69"/>
      <c r="K331" s="69"/>
      <c r="P331" s="69"/>
      <c r="Q331" s="69"/>
      <c r="R331" s="69"/>
      <c r="S331" s="69"/>
      <c r="T331" s="69"/>
      <c r="U331" s="69"/>
      <c r="V331" s="69"/>
      <c r="W331" s="69"/>
      <c r="X331" s="69"/>
      <c r="Y331" s="69"/>
      <c r="Z331" s="69"/>
      <c r="AA331" s="69"/>
      <c r="AB331" s="69"/>
      <c r="AC331" s="69"/>
    </row>
    <row r="332" spans="4:29" ht="15" customHeight="1" x14ac:dyDescent="0.25">
      <c r="D332" s="69"/>
      <c r="K332" s="69"/>
      <c r="P332" s="69"/>
      <c r="Q332" s="69"/>
      <c r="R332" s="69"/>
      <c r="S332" s="69"/>
      <c r="T332" s="69"/>
      <c r="U332" s="69"/>
      <c r="V332" s="69"/>
      <c r="W332" s="69"/>
      <c r="X332" s="69"/>
      <c r="Y332" s="69"/>
      <c r="Z332" s="69"/>
      <c r="AA332" s="69"/>
      <c r="AB332" s="69"/>
      <c r="AC332" s="69"/>
    </row>
    <row r="333" spans="4:29" ht="15" customHeight="1" x14ac:dyDescent="0.25">
      <c r="D333" s="69"/>
      <c r="K333" s="69"/>
      <c r="P333" s="69"/>
      <c r="Q333" s="69"/>
      <c r="R333" s="69"/>
      <c r="S333" s="69"/>
      <c r="T333" s="69"/>
      <c r="U333" s="69"/>
      <c r="V333" s="69"/>
      <c r="W333" s="69"/>
      <c r="X333" s="69"/>
      <c r="Y333" s="69"/>
      <c r="Z333" s="69"/>
      <c r="AA333" s="69"/>
      <c r="AB333" s="69"/>
      <c r="AC333" s="69"/>
    </row>
    <row r="334" spans="4:29" ht="15" customHeight="1" x14ac:dyDescent="0.25">
      <c r="D334" s="69"/>
      <c r="K334" s="69"/>
      <c r="P334" s="69"/>
      <c r="Q334" s="69"/>
      <c r="R334" s="69"/>
      <c r="S334" s="69"/>
      <c r="T334" s="69"/>
      <c r="U334" s="69"/>
      <c r="V334" s="69"/>
      <c r="W334" s="69"/>
      <c r="X334" s="69"/>
      <c r="Y334" s="69"/>
      <c r="Z334" s="69"/>
      <c r="AA334" s="69"/>
      <c r="AB334" s="69"/>
      <c r="AC334" s="69"/>
    </row>
    <row r="335" spans="4:29" ht="15" customHeight="1" x14ac:dyDescent="0.25">
      <c r="D335" s="69"/>
      <c r="K335" s="69"/>
      <c r="P335" s="69"/>
      <c r="Q335" s="69"/>
      <c r="R335" s="69"/>
      <c r="S335" s="69"/>
      <c r="T335" s="69"/>
      <c r="U335" s="69"/>
      <c r="V335" s="69"/>
      <c r="W335" s="69"/>
      <c r="X335" s="69"/>
      <c r="Y335" s="69"/>
      <c r="Z335" s="69"/>
      <c r="AA335" s="69"/>
      <c r="AB335" s="69"/>
      <c r="AC335" s="69"/>
    </row>
    <row r="336" spans="4:29" ht="15" customHeight="1" x14ac:dyDescent="0.25">
      <c r="D336" s="69"/>
      <c r="K336" s="69"/>
      <c r="P336" s="69"/>
      <c r="Q336" s="69"/>
      <c r="R336" s="69"/>
      <c r="S336" s="69"/>
      <c r="T336" s="69"/>
      <c r="U336" s="69"/>
      <c r="V336" s="69"/>
      <c r="W336" s="69"/>
      <c r="X336" s="69"/>
      <c r="Y336" s="69"/>
      <c r="Z336" s="69"/>
      <c r="AA336" s="69"/>
      <c r="AB336" s="69"/>
      <c r="AC336" s="69"/>
    </row>
    <row r="337" spans="4:29" ht="15" customHeight="1" x14ac:dyDescent="0.25">
      <c r="D337" s="69"/>
      <c r="K337" s="69"/>
      <c r="P337" s="69"/>
      <c r="Q337" s="69"/>
      <c r="R337" s="69"/>
      <c r="S337" s="69"/>
      <c r="T337" s="69"/>
      <c r="U337" s="69"/>
      <c r="V337" s="69"/>
      <c r="W337" s="69"/>
      <c r="X337" s="69"/>
      <c r="Y337" s="69"/>
      <c r="Z337" s="69"/>
      <c r="AA337" s="69"/>
      <c r="AB337" s="69"/>
      <c r="AC337" s="69"/>
    </row>
    <row r="338" spans="4:29" ht="15" customHeight="1" x14ac:dyDescent="0.25">
      <c r="D338" s="69"/>
      <c r="K338" s="69"/>
      <c r="P338" s="69"/>
      <c r="Q338" s="69"/>
      <c r="R338" s="69"/>
      <c r="S338" s="69"/>
      <c r="T338" s="69"/>
      <c r="U338" s="69"/>
      <c r="V338" s="69"/>
      <c r="W338" s="69"/>
      <c r="X338" s="69"/>
      <c r="Y338" s="69"/>
      <c r="Z338" s="69"/>
      <c r="AA338" s="69"/>
      <c r="AB338" s="69"/>
      <c r="AC338" s="69"/>
    </row>
    <row r="339" spans="4:29" ht="15" customHeight="1" x14ac:dyDescent="0.25">
      <c r="D339" s="69"/>
      <c r="K339" s="69"/>
      <c r="P339" s="69"/>
      <c r="Q339" s="69"/>
      <c r="R339" s="69"/>
      <c r="S339" s="69"/>
      <c r="T339" s="69"/>
      <c r="U339" s="69"/>
      <c r="V339" s="69"/>
      <c r="W339" s="69"/>
      <c r="X339" s="69"/>
      <c r="Y339" s="69"/>
      <c r="Z339" s="69"/>
      <c r="AA339" s="69"/>
      <c r="AB339" s="69"/>
      <c r="AC339" s="69"/>
    </row>
    <row r="340" spans="4:29" ht="15" customHeight="1" x14ac:dyDescent="0.25">
      <c r="D340" s="69"/>
      <c r="K340" s="69"/>
      <c r="P340" s="69"/>
      <c r="Q340" s="69"/>
      <c r="R340" s="69"/>
      <c r="S340" s="69"/>
      <c r="T340" s="69"/>
      <c r="U340" s="69"/>
      <c r="V340" s="69"/>
      <c r="W340" s="69"/>
      <c r="X340" s="69"/>
      <c r="Y340" s="69"/>
      <c r="Z340" s="69"/>
      <c r="AA340" s="69"/>
      <c r="AB340" s="69"/>
      <c r="AC340" s="69"/>
    </row>
    <row r="341" spans="4:29" ht="15" customHeight="1" x14ac:dyDescent="0.25">
      <c r="D341" s="69"/>
      <c r="K341" s="69"/>
      <c r="P341" s="69"/>
      <c r="Q341" s="69"/>
      <c r="R341" s="69"/>
      <c r="S341" s="69"/>
      <c r="T341" s="69"/>
      <c r="U341" s="69"/>
      <c r="V341" s="69"/>
      <c r="W341" s="69"/>
      <c r="X341" s="69"/>
      <c r="Y341" s="69"/>
      <c r="Z341" s="69"/>
      <c r="AA341" s="69"/>
      <c r="AB341" s="69"/>
      <c r="AC341" s="69"/>
    </row>
    <row r="342" spans="4:29" ht="15" customHeight="1" x14ac:dyDescent="0.25">
      <c r="D342" s="69"/>
      <c r="K342" s="69"/>
      <c r="P342" s="69"/>
      <c r="Q342" s="69"/>
      <c r="R342" s="69"/>
      <c r="S342" s="69"/>
      <c r="T342" s="69"/>
      <c r="U342" s="69"/>
      <c r="V342" s="69"/>
      <c r="W342" s="69"/>
      <c r="X342" s="69"/>
      <c r="Y342" s="69"/>
      <c r="Z342" s="69"/>
      <c r="AA342" s="69"/>
      <c r="AB342" s="69"/>
      <c r="AC342" s="69"/>
    </row>
    <row r="343" spans="4:29" ht="15" customHeight="1" x14ac:dyDescent="0.25">
      <c r="D343" s="69"/>
      <c r="K343" s="69"/>
      <c r="P343" s="69"/>
      <c r="Q343" s="69"/>
      <c r="R343" s="69"/>
      <c r="S343" s="69"/>
      <c r="T343" s="69"/>
      <c r="U343" s="69"/>
      <c r="V343" s="69"/>
      <c r="W343" s="69"/>
      <c r="X343" s="69"/>
      <c r="Y343" s="69"/>
      <c r="Z343" s="69"/>
      <c r="AA343" s="69"/>
      <c r="AB343" s="69"/>
      <c r="AC343" s="69"/>
    </row>
    <row r="344" spans="4:29" ht="15" customHeight="1" x14ac:dyDescent="0.25">
      <c r="D344" s="69"/>
      <c r="K344" s="69"/>
      <c r="P344" s="69"/>
      <c r="Q344" s="69"/>
      <c r="R344" s="69"/>
      <c r="S344" s="69"/>
      <c r="T344" s="69"/>
      <c r="U344" s="69"/>
      <c r="V344" s="69"/>
      <c r="W344" s="69"/>
      <c r="X344" s="69"/>
      <c r="Y344" s="69"/>
      <c r="Z344" s="69"/>
      <c r="AA344" s="69"/>
      <c r="AB344" s="69"/>
      <c r="AC344" s="69"/>
    </row>
    <row r="345" spans="4:29" ht="15" customHeight="1" x14ac:dyDescent="0.25">
      <c r="D345" s="69"/>
      <c r="K345" s="69"/>
      <c r="P345" s="69"/>
      <c r="Q345" s="69"/>
      <c r="R345" s="69"/>
      <c r="S345" s="69"/>
      <c r="T345" s="69"/>
      <c r="U345" s="69"/>
      <c r="V345" s="69"/>
      <c r="W345" s="69"/>
      <c r="X345" s="69"/>
      <c r="Y345" s="69"/>
      <c r="Z345" s="69"/>
      <c r="AA345" s="69"/>
      <c r="AB345" s="69"/>
      <c r="AC345" s="69"/>
    </row>
    <row r="346" spans="4:29" ht="15" customHeight="1" x14ac:dyDescent="0.25">
      <c r="D346" s="69"/>
      <c r="K346" s="69"/>
      <c r="P346" s="69"/>
      <c r="Q346" s="69"/>
      <c r="R346" s="69"/>
      <c r="S346" s="69"/>
      <c r="T346" s="69"/>
      <c r="U346" s="69"/>
      <c r="V346" s="69"/>
      <c r="W346" s="69"/>
      <c r="X346" s="69"/>
      <c r="Y346" s="69"/>
      <c r="Z346" s="69"/>
      <c r="AA346" s="69"/>
      <c r="AB346" s="69"/>
      <c r="AC346" s="69"/>
    </row>
    <row r="347" spans="4:29" ht="15" customHeight="1" x14ac:dyDescent="0.25">
      <c r="D347" s="69"/>
      <c r="K347" s="69"/>
      <c r="P347" s="69"/>
      <c r="Q347" s="69"/>
      <c r="R347" s="69"/>
      <c r="S347" s="69"/>
      <c r="T347" s="69"/>
      <c r="U347" s="69"/>
      <c r="V347" s="69"/>
      <c r="W347" s="69"/>
      <c r="X347" s="69"/>
      <c r="Y347" s="69"/>
      <c r="Z347" s="69"/>
      <c r="AA347" s="69"/>
      <c r="AB347" s="69"/>
      <c r="AC347" s="69"/>
    </row>
    <row r="348" spans="4:29" ht="15" customHeight="1" x14ac:dyDescent="0.25">
      <c r="D348" s="69"/>
      <c r="K348" s="69"/>
      <c r="P348" s="69"/>
      <c r="Q348" s="69"/>
      <c r="R348" s="69"/>
      <c r="S348" s="69"/>
      <c r="T348" s="69"/>
      <c r="U348" s="69"/>
      <c r="V348" s="69"/>
      <c r="W348" s="69"/>
      <c r="X348" s="69"/>
      <c r="Y348" s="69"/>
      <c r="Z348" s="69"/>
      <c r="AA348" s="69"/>
      <c r="AB348" s="69"/>
      <c r="AC348" s="69"/>
    </row>
    <row r="349" spans="4:29" ht="15" customHeight="1" x14ac:dyDescent="0.25">
      <c r="D349" s="69"/>
      <c r="K349" s="69"/>
      <c r="P349" s="69"/>
      <c r="Q349" s="69"/>
      <c r="R349" s="69"/>
      <c r="S349" s="69"/>
      <c r="T349" s="69"/>
      <c r="U349" s="69"/>
      <c r="V349" s="69"/>
      <c r="W349" s="69"/>
      <c r="X349" s="69"/>
      <c r="Y349" s="69"/>
      <c r="Z349" s="69"/>
      <c r="AA349" s="69"/>
      <c r="AB349" s="69"/>
      <c r="AC349" s="69"/>
    </row>
    <row r="350" spans="4:29" ht="15" customHeight="1" x14ac:dyDescent="0.25">
      <c r="D350" s="69"/>
      <c r="K350" s="69"/>
      <c r="P350" s="69"/>
      <c r="Q350" s="69"/>
      <c r="R350" s="69"/>
      <c r="S350" s="69"/>
      <c r="T350" s="69"/>
      <c r="U350" s="69"/>
      <c r="V350" s="69"/>
      <c r="W350" s="69"/>
      <c r="X350" s="69"/>
      <c r="Y350" s="69"/>
      <c r="Z350" s="69"/>
      <c r="AA350" s="69"/>
      <c r="AB350" s="69"/>
      <c r="AC350" s="69"/>
    </row>
    <row r="351" spans="4:29" ht="15" customHeight="1" x14ac:dyDescent="0.25"/>
    <row r="352" spans="4:29"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sheetData>
  <sheetProtection algorithmName="SHA-512" hashValue="2lA75hOYpMKgmUQXcPBdxTGyJYgpSxZko0T5Q4Mj6ojVhNmT5XDjv2filpBqc0V0dubdA6aQqKPkdfsc/+dabg==" saltValue="bllr4nGUHO1pOLQxF/s2pQ==" spinCount="100000" sheet="1" objects="1" scenarios="1"/>
  <mergeCells count="36">
    <mergeCell ref="A38:C39"/>
    <mergeCell ref="A42:C42"/>
    <mergeCell ref="A52:C53"/>
    <mergeCell ref="G6:J6"/>
    <mergeCell ref="G7:J7"/>
    <mergeCell ref="A50:C51"/>
    <mergeCell ref="A28:C29"/>
    <mergeCell ref="A30:C31"/>
    <mergeCell ref="A24:C25"/>
    <mergeCell ref="A26:C27"/>
    <mergeCell ref="A14:C15"/>
    <mergeCell ref="A16:C17"/>
    <mergeCell ref="A6:C7"/>
    <mergeCell ref="A12:C13"/>
    <mergeCell ref="A32:C33"/>
    <mergeCell ref="A34:C35"/>
    <mergeCell ref="A36:C37"/>
    <mergeCell ref="A8:C9"/>
    <mergeCell ref="A10:C11"/>
    <mergeCell ref="L12:O12"/>
    <mergeCell ref="G8:J8"/>
    <mergeCell ref="G9:J9"/>
    <mergeCell ref="G10:J10"/>
    <mergeCell ref="L6:O9"/>
    <mergeCell ref="A18:C19"/>
    <mergeCell ref="A22:C23"/>
    <mergeCell ref="A20:C21"/>
    <mergeCell ref="A1:C1"/>
    <mergeCell ref="A2:C3"/>
    <mergeCell ref="A4:C5"/>
    <mergeCell ref="K1:O1"/>
    <mergeCell ref="G3:J3"/>
    <mergeCell ref="N3:O3"/>
    <mergeCell ref="G4:J4"/>
    <mergeCell ref="N4:O4"/>
    <mergeCell ref="G5:J5"/>
  </mergeCells>
  <conditionalFormatting sqref="E11:J11 E16:J217">
    <cfRule type="expression" dxfId="5" priority="5">
      <formula>$E11&lt;&gt;""</formula>
    </cfRule>
  </conditionalFormatting>
  <conditionalFormatting sqref="F11:J11 F16:J217">
    <cfRule type="expression" dxfId="4" priority="3">
      <formula>$F11=9999</formula>
    </cfRule>
  </conditionalFormatting>
  <conditionalFormatting sqref="E11 E16:E217">
    <cfRule type="expression" dxfId="3" priority="4">
      <formula>$F11=9999</formula>
    </cfRule>
  </conditionalFormatting>
  <conditionalFormatting sqref="L11 L14:L987">
    <cfRule type="expression" dxfId="2" priority="1">
      <formula>AND($L11&gt;1,$O11=0)</formula>
    </cfRule>
  </conditionalFormatting>
  <conditionalFormatting sqref="M11:O11 M14:O987">
    <cfRule type="expression" dxfId="1" priority="2">
      <formula>AND($L11&gt;1,$O11=0)</formula>
    </cfRule>
  </conditionalFormatting>
  <conditionalFormatting sqref="L11:O11 L14:O217">
    <cfRule type="expression" dxfId="0" priority="6">
      <formula>$L11&lt;&gt;""</formula>
    </cfRule>
  </conditionalFormatting>
  <hyperlinks>
    <hyperlink ref="A4:C5" location="Landing!A1" display="Home" xr:uid="{5E61DD56-AECC-4B17-8BF0-29EA44E2209F}"/>
    <hyperlink ref="A12:C13" location="ShellEI!A1" display=" - Event IT" xr:uid="{A474C9DC-B7A9-4117-98B9-2EE81F5C04D5}"/>
    <hyperlink ref="A34:C35" location="ShellCD!A1" display="Your contact details" xr:uid="{3A48BCCC-A9A5-4671-A256-8BA3B940CE04}"/>
    <hyperlink ref="A36:C37" location="ShellOS!A1" display="Order summary" xr:uid="{2EDCCF01-4226-4056-80AC-5C5179506D5B}"/>
    <hyperlink ref="A16:C17" location="ShellSA!A1" display="- Safety" xr:uid="{C02A82EC-6146-4C15-9B0D-8FE217A0B773}"/>
    <hyperlink ref="A26:C27" location="'ShellCA (2)'!A1" display="- Catering - Lunch/Dinner" xr:uid="{A28D600E-32A0-4A9B-9F3B-D60BD368A3B6}"/>
    <hyperlink ref="A28:C29" location="'ShellCA (3)'!A1" display="- Catering - Alcohol" xr:uid="{D0643A40-28E7-428E-B270-E4F9B63F8DD6}"/>
    <hyperlink ref="A30:C31" location="'ShellCA (4)'!A1" display="- Catering - Hygiene" xr:uid="{E9A6DD30-50FC-4DCC-A0C6-33A6339681DB}"/>
    <hyperlink ref="A24:C25" location="ShellCA!A1" display="- Catering - Breakfast" xr:uid="{45EFBF7D-3064-4697-8A84-7E65A9E9986E}"/>
    <hyperlink ref="A38:C39" location="ShellTC!A1" display="Terms and Conditions" xr:uid="{25163936-613C-4833-A26A-D1953152E3FA}"/>
    <hyperlink ref="A8:C9" location="ShellFS!A1" display="Full Service" xr:uid="{601C9BEF-F810-470F-84BE-8996A976DCD2}"/>
    <hyperlink ref="A6:C7" location="ShellIO!A1" display="Important information" xr:uid="{0E1B57F5-D8F4-4E9B-9F73-2C301864ABA2}"/>
    <hyperlink ref="A50" r:id="rId1" display="eventorders.nec@necgroup.co.uk" xr:uid="{F4156797-7943-47D7-A929-F9BB352AF819}"/>
    <hyperlink ref="A50:C51" r:id="rId2" display="Click here to speak to our team!" xr:uid="{DB55250F-F965-4603-B027-BA8242A4C760}"/>
    <hyperlink ref="A14:C15" location="ShellUT!A1" display="Utilities - plumbing &amp; compressed air" xr:uid="{DB5929A9-F59D-48C2-BF85-1693207F4C27}"/>
    <hyperlink ref="A10:C11" location="'ShellFS (2)'!A1" display="Stand Fitting" xr:uid="{992B4663-7D4E-468B-AE69-F5167D397EA7}"/>
    <hyperlink ref="A32:C33" location="ShellGR!A1" display="- Graphics &amp; Rigging" xr:uid="{CEB07E5D-DB4B-46FD-AFB9-88C099B8A714}"/>
    <hyperlink ref="A18:C19" location="ShellFC!A1" display="Floor Covering" xr:uid="{F37E78F2-05E0-4FC2-8866-0B40F4C89385}"/>
    <hyperlink ref="A22:C23" location="ShellPP!A1" display="FIT Suggested Party Packages" xr:uid="{19C29E6F-3CC0-4DF6-A15D-D88E0636C720}"/>
    <hyperlink ref="A20:C21" location="ShellCL!A1" display="Cleaning" xr:uid="{FF023CC0-8D91-42C9-B335-8F161B747B3A}"/>
  </hyperlinks>
  <printOptions horizontalCentered="1" verticalCentered="1"/>
  <pageMargins left="0.23622047244094491" right="0.23622047244094491" top="0.35433070866141736" bottom="0.35433070866141736" header="0.31496062992125984" footer="0.31496062992125984"/>
  <pageSetup paperSize="9" scale="73"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FDFE-C407-4A00-843F-49321C7106FE}">
  <sheetPr codeName="Sheet28">
    <tabColor rgb="FF162A3A"/>
    <pageSetUpPr autoPageBreaks="0" fitToPage="1"/>
  </sheetPr>
  <dimension ref="A1:Z392"/>
  <sheetViews>
    <sheetView showGridLines="0" showRowColHeaders="0" workbookViewId="0">
      <selection activeCell="A4" sqref="A4:C5"/>
    </sheetView>
  </sheetViews>
  <sheetFormatPr defaultColWidth="8.85546875" defaultRowHeight="15" x14ac:dyDescent="0.25"/>
  <cols>
    <col min="1" max="3" width="10.5703125" style="74" customWidth="1"/>
    <col min="4" max="4" width="4.5703125" style="1" customWidth="1"/>
    <col min="5" max="14" width="8.85546875" style="1" customWidth="1"/>
    <col min="15" max="27" width="9.5703125" style="1" customWidth="1"/>
    <col min="28" max="16384" width="8.85546875" style="1"/>
  </cols>
  <sheetData>
    <row r="1" spans="1:26" s="74" customFormat="1" ht="36" customHeight="1" x14ac:dyDescent="0.2">
      <c r="A1" s="860" t="s">
        <v>4</v>
      </c>
      <c r="B1" s="860"/>
      <c r="C1" s="860"/>
      <c r="E1" s="75" t="str">
        <f>Landing!A2</f>
        <v>NEC Fully Connected Order Form - FIT Show 2025</v>
      </c>
      <c r="K1" s="76"/>
      <c r="L1" s="68"/>
      <c r="M1" s="68"/>
      <c r="O1" s="76"/>
      <c r="P1" s="913" t="s">
        <v>670</v>
      </c>
      <c r="Q1" s="913"/>
      <c r="R1" s="913"/>
      <c r="S1" s="913"/>
      <c r="T1" s="913"/>
      <c r="U1" s="913"/>
      <c r="V1" s="913"/>
      <c r="W1" s="913"/>
      <c r="X1" s="76"/>
    </row>
    <row r="2" spans="1:26" ht="15" customHeight="1" x14ac:dyDescent="0.25">
      <c r="A2" s="1146"/>
      <c r="B2" s="1146"/>
      <c r="C2" s="1146"/>
      <c r="D2" s="69"/>
      <c r="E2" s="69"/>
      <c r="F2" s="69"/>
      <c r="G2" s="69"/>
      <c r="H2" s="69"/>
      <c r="I2" s="69"/>
      <c r="J2" s="69"/>
      <c r="K2" s="69"/>
      <c r="L2" s="69"/>
      <c r="M2" s="69"/>
      <c r="N2" s="69"/>
      <c r="O2" s="69"/>
      <c r="P2" s="69"/>
      <c r="Q2" s="69"/>
    </row>
    <row r="3" spans="1:26" ht="15" customHeight="1" x14ac:dyDescent="0.25">
      <c r="A3" s="1147"/>
      <c r="B3" s="1147"/>
      <c r="C3" s="1147"/>
      <c r="D3" s="69"/>
      <c r="E3" s="103"/>
      <c r="F3" s="112"/>
      <c r="G3" s="112"/>
      <c r="H3" s="112"/>
      <c r="I3" s="112"/>
      <c r="J3" s="112"/>
      <c r="K3" s="112"/>
      <c r="L3" s="112"/>
      <c r="M3" s="112"/>
      <c r="N3" s="112"/>
      <c r="O3" s="112"/>
      <c r="P3" s="112"/>
      <c r="Q3" s="112"/>
      <c r="R3" s="53"/>
      <c r="S3" s="53"/>
      <c r="T3" s="53"/>
      <c r="U3" s="53"/>
      <c r="V3" s="53"/>
      <c r="W3" s="53"/>
      <c r="X3" s="53"/>
      <c r="Y3" s="53"/>
      <c r="Z3" s="53"/>
    </row>
    <row r="4" spans="1:26" ht="15" customHeight="1" x14ac:dyDescent="0.25">
      <c r="A4" s="930" t="s">
        <v>6</v>
      </c>
      <c r="B4" s="931"/>
      <c r="C4" s="932"/>
      <c r="D4" s="69"/>
      <c r="E4" s="105" t="s">
        <v>618</v>
      </c>
      <c r="F4" s="112"/>
      <c r="G4" s="112"/>
      <c r="H4" s="112"/>
      <c r="I4" s="112"/>
      <c r="J4" s="112"/>
      <c r="K4" s="112"/>
      <c r="L4" s="112"/>
      <c r="M4" s="112"/>
      <c r="N4" s="112"/>
      <c r="O4" s="112"/>
      <c r="P4" s="112"/>
      <c r="Q4" s="112"/>
      <c r="R4" s="53"/>
      <c r="S4" s="53"/>
      <c r="T4" s="53"/>
      <c r="U4" s="53"/>
      <c r="V4" s="53"/>
      <c r="W4" s="53"/>
      <c r="X4" s="53"/>
      <c r="Y4" s="53"/>
      <c r="Z4" s="53"/>
    </row>
    <row r="5" spans="1:26" ht="15" customHeight="1" x14ac:dyDescent="0.25">
      <c r="A5" s="933"/>
      <c r="B5" s="934"/>
      <c r="C5" s="935"/>
      <c r="D5" s="69"/>
      <c r="E5" s="103"/>
      <c r="F5" s="112"/>
      <c r="G5" s="112"/>
      <c r="H5" s="112"/>
      <c r="I5" s="112"/>
      <c r="J5" s="112"/>
      <c r="K5" s="112"/>
      <c r="L5" s="112"/>
      <c r="M5" s="112"/>
      <c r="N5" s="112"/>
      <c r="O5" s="112"/>
      <c r="P5" s="112"/>
      <c r="Q5" s="112"/>
      <c r="R5" s="53"/>
      <c r="S5" s="53"/>
      <c r="T5" s="53"/>
      <c r="U5" s="53"/>
      <c r="V5" s="53"/>
      <c r="W5" s="53"/>
      <c r="X5" s="53"/>
      <c r="Y5" s="53"/>
      <c r="Z5" s="53"/>
    </row>
    <row r="6" spans="1:26" ht="15" customHeight="1" x14ac:dyDescent="0.25">
      <c r="A6" s="852" t="s">
        <v>8</v>
      </c>
      <c r="B6" s="853"/>
      <c r="C6" s="854"/>
      <c r="D6" s="69"/>
      <c r="E6" s="109" t="s">
        <v>88</v>
      </c>
      <c r="F6" s="112"/>
      <c r="G6" s="112"/>
      <c r="H6" s="112"/>
      <c r="I6" s="112"/>
      <c r="J6" s="112"/>
      <c r="K6" s="112"/>
      <c r="L6" s="112"/>
      <c r="M6" s="112"/>
      <c r="N6" s="112"/>
      <c r="O6" s="112"/>
      <c r="P6" s="112"/>
      <c r="Q6" s="112"/>
      <c r="R6" s="53"/>
      <c r="S6" s="53"/>
      <c r="T6" s="53"/>
      <c r="U6" s="53"/>
      <c r="V6" s="53"/>
      <c r="W6" s="53"/>
      <c r="X6" s="53"/>
      <c r="Y6" s="53"/>
      <c r="Z6" s="53"/>
    </row>
    <row r="7" spans="1:26" ht="15" customHeight="1" x14ac:dyDescent="0.25">
      <c r="A7" s="855"/>
      <c r="B7" s="856"/>
      <c r="C7" s="857"/>
      <c r="D7" s="69"/>
      <c r="E7" s="109" t="s">
        <v>248</v>
      </c>
      <c r="F7" s="112"/>
      <c r="G7" s="112"/>
      <c r="H7" s="112"/>
      <c r="I7" s="112"/>
      <c r="J7" s="112"/>
      <c r="K7" s="112"/>
      <c r="L7" s="112"/>
      <c r="M7" s="112"/>
      <c r="N7" s="112"/>
      <c r="O7" s="112"/>
      <c r="P7" s="112"/>
      <c r="Q7" s="112"/>
      <c r="R7" s="53"/>
      <c r="S7" s="53"/>
      <c r="T7" s="53"/>
      <c r="U7" s="53"/>
      <c r="V7" s="53"/>
      <c r="W7" s="53"/>
      <c r="X7" s="53"/>
      <c r="Y7" s="53"/>
      <c r="Z7" s="53"/>
    </row>
    <row r="8" spans="1:26" ht="15" customHeight="1" x14ac:dyDescent="0.25">
      <c r="A8" s="852" t="s">
        <v>840</v>
      </c>
      <c r="B8" s="853"/>
      <c r="C8" s="854"/>
      <c r="D8" s="69"/>
      <c r="E8" s="109" t="s">
        <v>249</v>
      </c>
      <c r="F8" s="112"/>
      <c r="G8" s="112"/>
      <c r="H8" s="112"/>
      <c r="I8" s="112"/>
      <c r="J8" s="112"/>
      <c r="K8" s="112"/>
      <c r="L8" s="112"/>
      <c r="M8" s="112"/>
      <c r="N8" s="112"/>
      <c r="O8" s="112"/>
      <c r="P8" s="112"/>
      <c r="Q8" s="112"/>
      <c r="R8" s="53"/>
      <c r="S8" s="53"/>
      <c r="T8" s="53"/>
      <c r="U8" s="53"/>
      <c r="V8" s="53"/>
      <c r="W8" s="53"/>
      <c r="X8" s="53"/>
      <c r="Y8" s="53"/>
      <c r="Z8" s="53"/>
    </row>
    <row r="9" spans="1:26" ht="15" customHeight="1" x14ac:dyDescent="0.25">
      <c r="A9" s="855"/>
      <c r="B9" s="856"/>
      <c r="C9" s="857"/>
      <c r="D9" s="69"/>
      <c r="E9" s="109" t="s">
        <v>250</v>
      </c>
      <c r="F9" s="112"/>
      <c r="G9" s="112"/>
      <c r="H9" s="112"/>
      <c r="I9" s="112"/>
      <c r="J9" s="112"/>
      <c r="K9" s="112"/>
      <c r="L9" s="112"/>
      <c r="M9" s="112"/>
      <c r="N9" s="112"/>
      <c r="O9" s="112"/>
      <c r="P9" s="112"/>
      <c r="Q9" s="112"/>
      <c r="R9" s="53"/>
      <c r="S9" s="53"/>
      <c r="T9" s="53"/>
      <c r="U9" s="53"/>
      <c r="V9" s="53"/>
      <c r="W9" s="53"/>
      <c r="X9" s="53"/>
      <c r="Y9" s="53"/>
      <c r="Z9" s="53"/>
    </row>
    <row r="10" spans="1:26" ht="15" customHeight="1" x14ac:dyDescent="0.25">
      <c r="A10" s="877" t="s">
        <v>863</v>
      </c>
      <c r="B10" s="878"/>
      <c r="C10" s="879"/>
      <c r="D10" s="69"/>
      <c r="E10" s="109" t="s">
        <v>251</v>
      </c>
      <c r="F10" s="112"/>
      <c r="G10" s="112"/>
      <c r="H10" s="112"/>
      <c r="I10" s="112"/>
      <c r="J10" s="112"/>
      <c r="K10" s="112"/>
      <c r="L10" s="112"/>
      <c r="M10" s="112"/>
      <c r="N10" s="112"/>
      <c r="O10" s="112"/>
      <c r="P10" s="112"/>
      <c r="Q10" s="112"/>
      <c r="R10" s="53"/>
      <c r="S10" s="53"/>
      <c r="T10" s="53"/>
      <c r="U10" s="53"/>
      <c r="V10" s="53"/>
      <c r="W10" s="53"/>
      <c r="X10" s="53"/>
      <c r="Y10" s="53"/>
      <c r="Z10" s="53"/>
    </row>
    <row r="11" spans="1:26" ht="15" customHeight="1" x14ac:dyDescent="0.25">
      <c r="A11" s="880"/>
      <c r="B11" s="881"/>
      <c r="C11" s="882"/>
      <c r="D11" s="69"/>
      <c r="E11" s="109" t="s">
        <v>252</v>
      </c>
      <c r="F11" s="112"/>
      <c r="G11" s="112"/>
      <c r="H11" s="112"/>
      <c r="I11" s="112"/>
      <c r="J11" s="112"/>
      <c r="K11" s="112"/>
      <c r="L11" s="112"/>
      <c r="M11" s="112"/>
      <c r="N11" s="112"/>
      <c r="O11" s="112"/>
      <c r="P11" s="112"/>
      <c r="Q11" s="112"/>
      <c r="R11" s="53"/>
      <c r="S11" s="53"/>
      <c r="T11" s="53"/>
      <c r="U11" s="53"/>
      <c r="V11" s="53"/>
      <c r="W11" s="53"/>
      <c r="X11" s="53"/>
      <c r="Y11" s="53"/>
      <c r="Z11" s="53"/>
    </row>
    <row r="12" spans="1:26" ht="15" customHeight="1" x14ac:dyDescent="0.25">
      <c r="A12" s="852" t="s">
        <v>828</v>
      </c>
      <c r="B12" s="853"/>
      <c r="C12" s="854"/>
      <c r="D12" s="69"/>
      <c r="E12" s="109" t="s">
        <v>253</v>
      </c>
      <c r="F12" s="112"/>
      <c r="G12" s="112"/>
      <c r="H12" s="112"/>
      <c r="I12" s="112"/>
      <c r="J12" s="112"/>
      <c r="K12" s="112"/>
      <c r="L12" s="112"/>
      <c r="M12" s="112"/>
      <c r="N12" s="112"/>
      <c r="O12" s="112"/>
      <c r="P12" s="112"/>
      <c r="Q12" s="112"/>
      <c r="R12" s="53"/>
      <c r="S12" s="53"/>
      <c r="T12" s="53"/>
      <c r="U12" s="53"/>
      <c r="V12" s="53"/>
      <c r="W12" s="53"/>
      <c r="X12" s="53"/>
      <c r="Y12" s="53"/>
      <c r="Z12" s="53"/>
    </row>
    <row r="13" spans="1:26" ht="15" customHeight="1" x14ac:dyDescent="0.25">
      <c r="A13" s="855"/>
      <c r="B13" s="856"/>
      <c r="C13" s="857"/>
      <c r="D13" s="69"/>
      <c r="E13" s="109" t="s">
        <v>254</v>
      </c>
      <c r="F13" s="112"/>
      <c r="G13" s="112"/>
      <c r="H13" s="112"/>
      <c r="I13" s="112"/>
      <c r="J13" s="112"/>
      <c r="K13" s="112"/>
      <c r="L13" s="112"/>
      <c r="M13" s="112"/>
      <c r="N13" s="112"/>
      <c r="O13" s="112"/>
      <c r="P13" s="112"/>
      <c r="Q13" s="112"/>
      <c r="R13" s="53"/>
      <c r="S13" s="53"/>
      <c r="T13" s="53"/>
      <c r="U13" s="53"/>
      <c r="V13" s="53"/>
      <c r="W13" s="53"/>
      <c r="X13" s="53"/>
      <c r="Y13" s="53"/>
      <c r="Z13" s="53"/>
    </row>
    <row r="14" spans="1:26" ht="15" customHeight="1" x14ac:dyDescent="0.25">
      <c r="A14" s="866" t="s">
        <v>855</v>
      </c>
      <c r="B14" s="867"/>
      <c r="C14" s="868"/>
      <c r="D14" s="69"/>
      <c r="E14" s="109" t="s">
        <v>255</v>
      </c>
      <c r="F14" s="112"/>
      <c r="G14" s="112"/>
      <c r="H14" s="112"/>
      <c r="I14" s="112"/>
      <c r="J14" s="112"/>
      <c r="K14" s="112"/>
      <c r="L14" s="112"/>
      <c r="M14" s="112"/>
      <c r="N14" s="112"/>
      <c r="O14" s="112"/>
      <c r="P14" s="112"/>
      <c r="Q14" s="112"/>
      <c r="R14" s="53"/>
      <c r="S14" s="53"/>
      <c r="T14" s="53"/>
      <c r="U14" s="53"/>
      <c r="V14" s="53"/>
      <c r="W14" s="53"/>
      <c r="X14" s="53"/>
      <c r="Y14" s="53"/>
      <c r="Z14" s="53"/>
    </row>
    <row r="15" spans="1:26" ht="15" customHeight="1" x14ac:dyDescent="0.25">
      <c r="A15" s="869"/>
      <c r="B15" s="870"/>
      <c r="C15" s="871"/>
      <c r="D15" s="69"/>
      <c r="E15" s="109" t="s">
        <v>256</v>
      </c>
      <c r="F15" s="112"/>
      <c r="G15" s="112"/>
      <c r="H15" s="112"/>
      <c r="I15" s="112"/>
      <c r="J15" s="112"/>
      <c r="K15" s="112"/>
      <c r="L15" s="112"/>
      <c r="M15" s="112"/>
      <c r="N15" s="112"/>
      <c r="O15" s="112"/>
      <c r="P15" s="112"/>
      <c r="Q15" s="112"/>
      <c r="R15" s="53"/>
      <c r="S15" s="53"/>
      <c r="T15" s="53"/>
      <c r="U15" s="53"/>
      <c r="V15" s="53"/>
      <c r="W15" s="53"/>
      <c r="X15" s="53"/>
      <c r="Y15" s="53"/>
      <c r="Z15" s="53"/>
    </row>
    <row r="16" spans="1:26" ht="15" customHeight="1" x14ac:dyDescent="0.25">
      <c r="A16" s="852" t="s">
        <v>665</v>
      </c>
      <c r="B16" s="853"/>
      <c r="C16" s="854"/>
      <c r="D16" s="69"/>
      <c r="E16" s="109" t="s">
        <v>257</v>
      </c>
      <c r="F16" s="112"/>
      <c r="G16" s="112"/>
      <c r="H16" s="112"/>
      <c r="I16" s="112"/>
      <c r="J16" s="112"/>
      <c r="K16" s="112"/>
      <c r="L16" s="112"/>
      <c r="M16" s="112"/>
      <c r="N16" s="112"/>
      <c r="O16" s="112"/>
      <c r="P16" s="112"/>
      <c r="Q16" s="112"/>
      <c r="R16" s="53"/>
      <c r="S16" s="53"/>
      <c r="T16" s="53"/>
      <c r="U16" s="53"/>
      <c r="V16" s="53"/>
      <c r="W16" s="53"/>
      <c r="X16" s="53"/>
      <c r="Y16" s="53"/>
      <c r="Z16" s="53"/>
    </row>
    <row r="17" spans="1:26" ht="15" customHeight="1" x14ac:dyDescent="0.25">
      <c r="A17" s="855"/>
      <c r="B17" s="856"/>
      <c r="C17" s="857"/>
      <c r="D17" s="69"/>
      <c r="E17" s="109" t="s">
        <v>258</v>
      </c>
      <c r="F17" s="112"/>
      <c r="G17" s="112"/>
      <c r="H17" s="112"/>
      <c r="I17" s="112"/>
      <c r="J17" s="112"/>
      <c r="K17" s="112"/>
      <c r="L17" s="112"/>
      <c r="M17" s="112"/>
      <c r="N17" s="112"/>
      <c r="O17" s="112"/>
      <c r="P17" s="112"/>
      <c r="Q17" s="112"/>
      <c r="R17" s="53"/>
      <c r="S17" s="53"/>
      <c r="T17" s="53"/>
      <c r="U17" s="53"/>
      <c r="V17" s="53"/>
      <c r="W17" s="53"/>
      <c r="X17" s="53"/>
      <c r="Y17" s="53"/>
      <c r="Z17" s="53"/>
    </row>
    <row r="18" spans="1:26" ht="15" customHeight="1" x14ac:dyDescent="0.25">
      <c r="A18" s="852" t="s">
        <v>865</v>
      </c>
      <c r="B18" s="853"/>
      <c r="C18" s="854"/>
      <c r="D18" s="69"/>
      <c r="E18" s="109" t="s">
        <v>259</v>
      </c>
      <c r="F18" s="112"/>
      <c r="G18" s="112"/>
      <c r="H18" s="112"/>
      <c r="I18" s="112"/>
      <c r="J18" s="112"/>
      <c r="K18" s="112"/>
      <c r="L18" s="112"/>
      <c r="M18" s="112"/>
      <c r="N18" s="112"/>
      <c r="O18" s="112"/>
      <c r="P18" s="112"/>
      <c r="Q18" s="112"/>
      <c r="R18" s="53"/>
      <c r="S18" s="53"/>
      <c r="T18" s="53"/>
      <c r="U18" s="53"/>
      <c r="V18" s="53"/>
      <c r="W18" s="53"/>
      <c r="X18" s="53"/>
      <c r="Y18" s="53"/>
      <c r="Z18" s="53"/>
    </row>
    <row r="19" spans="1:26" ht="15" customHeight="1" x14ac:dyDescent="0.25">
      <c r="A19" s="855"/>
      <c r="B19" s="856"/>
      <c r="C19" s="857"/>
      <c r="D19" s="69"/>
      <c r="E19" s="109" t="s">
        <v>260</v>
      </c>
      <c r="F19" s="112"/>
      <c r="G19" s="112"/>
      <c r="H19" s="112"/>
      <c r="I19" s="112"/>
      <c r="J19" s="112"/>
      <c r="K19" s="112"/>
      <c r="L19" s="112"/>
      <c r="M19" s="112"/>
      <c r="N19" s="112"/>
      <c r="O19" s="112"/>
      <c r="P19" s="112"/>
      <c r="Q19" s="112"/>
      <c r="R19" s="53"/>
      <c r="S19" s="53"/>
      <c r="T19" s="53"/>
      <c r="U19" s="53"/>
      <c r="V19" s="53"/>
      <c r="W19" s="53"/>
      <c r="X19" s="53"/>
      <c r="Y19" s="53"/>
      <c r="Z19" s="53"/>
    </row>
    <row r="20" spans="1:26" ht="15" customHeight="1" x14ac:dyDescent="0.25">
      <c r="A20" s="852" t="s">
        <v>633</v>
      </c>
      <c r="B20" s="853"/>
      <c r="C20" s="854"/>
      <c r="D20" s="69"/>
      <c r="E20" s="109" t="s">
        <v>261</v>
      </c>
      <c r="F20" s="112"/>
      <c r="G20" s="112"/>
      <c r="H20" s="112"/>
      <c r="I20" s="112"/>
      <c r="J20" s="112"/>
      <c r="K20" s="112"/>
      <c r="L20" s="112"/>
      <c r="M20" s="112"/>
      <c r="N20" s="112"/>
      <c r="O20" s="112"/>
      <c r="P20" s="112"/>
      <c r="Q20" s="112"/>
      <c r="R20" s="53"/>
      <c r="S20" s="53"/>
      <c r="T20" s="53"/>
      <c r="U20" s="53"/>
      <c r="V20" s="53"/>
      <c r="W20" s="53"/>
      <c r="X20" s="53"/>
      <c r="Y20" s="53"/>
      <c r="Z20" s="53"/>
    </row>
    <row r="21" spans="1:26" ht="15" customHeight="1" x14ac:dyDescent="0.25">
      <c r="A21" s="855"/>
      <c r="B21" s="856"/>
      <c r="C21" s="857"/>
      <c r="D21" s="69"/>
      <c r="E21" s="109" t="s">
        <v>262</v>
      </c>
      <c r="F21" s="112"/>
      <c r="G21" s="112"/>
      <c r="H21" s="112"/>
      <c r="I21" s="112"/>
      <c r="J21" s="112"/>
      <c r="K21" s="112"/>
      <c r="L21" s="112"/>
      <c r="M21" s="112"/>
      <c r="N21" s="112"/>
      <c r="O21" s="112"/>
      <c r="P21" s="112"/>
      <c r="Q21" s="112"/>
      <c r="R21" s="53"/>
      <c r="S21" s="53"/>
      <c r="T21" s="53"/>
      <c r="U21" s="53"/>
      <c r="V21" s="53"/>
      <c r="W21" s="53"/>
      <c r="X21" s="53"/>
      <c r="Y21" s="53"/>
      <c r="Z21" s="53"/>
    </row>
    <row r="22" spans="1:26" ht="15" customHeight="1" x14ac:dyDescent="0.25">
      <c r="A22" s="877" t="s">
        <v>901</v>
      </c>
      <c r="B22" s="878"/>
      <c r="C22" s="879"/>
      <c r="D22" s="69"/>
      <c r="E22" s="109" t="s">
        <v>263</v>
      </c>
      <c r="F22" s="112"/>
      <c r="G22" s="112"/>
      <c r="H22" s="112"/>
      <c r="I22" s="112"/>
      <c r="J22" s="112"/>
      <c r="K22" s="112"/>
      <c r="L22" s="112"/>
      <c r="M22" s="112"/>
      <c r="N22" s="112"/>
      <c r="O22" s="112"/>
      <c r="P22" s="112"/>
      <c r="Q22" s="112"/>
      <c r="R22" s="53"/>
      <c r="S22" s="53"/>
      <c r="T22" s="53"/>
      <c r="U22" s="53"/>
      <c r="V22" s="53"/>
      <c r="W22" s="53"/>
      <c r="X22" s="53"/>
      <c r="Y22" s="53"/>
      <c r="Z22" s="53"/>
    </row>
    <row r="23" spans="1:26" ht="15" customHeight="1" x14ac:dyDescent="0.25">
      <c r="A23" s="880"/>
      <c r="B23" s="881"/>
      <c r="C23" s="882"/>
      <c r="D23" s="69"/>
      <c r="E23" s="109" t="s">
        <v>264</v>
      </c>
      <c r="F23" s="112"/>
      <c r="G23" s="112"/>
      <c r="H23" s="112"/>
      <c r="I23" s="112"/>
      <c r="J23" s="112"/>
      <c r="K23" s="112"/>
      <c r="L23" s="112"/>
      <c r="M23" s="112"/>
      <c r="N23" s="112"/>
      <c r="O23" s="112"/>
      <c r="P23" s="112"/>
      <c r="Q23" s="112"/>
      <c r="R23" s="53"/>
      <c r="S23" s="53"/>
      <c r="T23" s="53"/>
      <c r="U23" s="53"/>
      <c r="V23" s="53"/>
      <c r="W23" s="53"/>
      <c r="X23" s="53"/>
      <c r="Y23" s="53"/>
      <c r="Z23" s="53"/>
    </row>
    <row r="24" spans="1:26" ht="15" customHeight="1" x14ac:dyDescent="0.25">
      <c r="A24" s="852" t="s">
        <v>666</v>
      </c>
      <c r="B24" s="853"/>
      <c r="C24" s="854"/>
      <c r="D24" s="69"/>
      <c r="E24" s="109" t="s">
        <v>265</v>
      </c>
      <c r="F24" s="112"/>
      <c r="G24" s="112"/>
      <c r="H24" s="112"/>
      <c r="I24" s="112"/>
      <c r="J24" s="112"/>
      <c r="K24" s="112"/>
      <c r="L24" s="112"/>
      <c r="M24" s="112"/>
      <c r="N24" s="112"/>
      <c r="O24" s="112"/>
      <c r="P24" s="112"/>
      <c r="Q24" s="112"/>
      <c r="R24" s="53"/>
      <c r="S24" s="53"/>
      <c r="T24" s="53"/>
      <c r="U24" s="53"/>
      <c r="V24" s="53"/>
      <c r="W24" s="53"/>
      <c r="X24" s="53"/>
      <c r="Y24" s="53"/>
      <c r="Z24" s="53"/>
    </row>
    <row r="25" spans="1:26" ht="15" customHeight="1" x14ac:dyDescent="0.25">
      <c r="A25" s="855"/>
      <c r="B25" s="856"/>
      <c r="C25" s="857"/>
      <c r="D25" s="69"/>
      <c r="E25" s="109" t="s">
        <v>266</v>
      </c>
      <c r="F25" s="112"/>
      <c r="G25" s="112"/>
      <c r="H25" s="112"/>
      <c r="I25" s="112"/>
      <c r="J25" s="112"/>
      <c r="K25" s="112"/>
      <c r="L25" s="112"/>
      <c r="M25" s="112"/>
      <c r="N25" s="112"/>
      <c r="O25" s="112"/>
      <c r="P25" s="112"/>
      <c r="Q25" s="112"/>
      <c r="R25" s="53"/>
      <c r="S25" s="53"/>
      <c r="T25" s="53"/>
      <c r="U25" s="53"/>
      <c r="V25" s="53"/>
      <c r="W25" s="53"/>
      <c r="X25" s="53"/>
      <c r="Y25" s="53"/>
      <c r="Z25" s="53"/>
    </row>
    <row r="26" spans="1:26" ht="15" customHeight="1" x14ac:dyDescent="0.25">
      <c r="A26" s="852" t="s">
        <v>667</v>
      </c>
      <c r="B26" s="853"/>
      <c r="C26" s="854"/>
      <c r="D26" s="69"/>
      <c r="E26" s="109" t="s">
        <v>267</v>
      </c>
      <c r="F26" s="112"/>
      <c r="G26" s="112"/>
      <c r="H26" s="112"/>
      <c r="I26" s="112"/>
      <c r="J26" s="112"/>
      <c r="K26" s="112"/>
      <c r="L26" s="112"/>
      <c r="M26" s="112"/>
      <c r="N26" s="112"/>
      <c r="O26" s="112"/>
      <c r="P26" s="112"/>
      <c r="Q26" s="112"/>
      <c r="R26" s="53"/>
      <c r="S26" s="53"/>
      <c r="T26" s="53"/>
      <c r="U26" s="53"/>
      <c r="V26" s="53"/>
      <c r="W26" s="53"/>
      <c r="X26" s="53"/>
      <c r="Y26" s="53"/>
      <c r="Z26" s="53"/>
    </row>
    <row r="27" spans="1:26" ht="15" customHeight="1" x14ac:dyDescent="0.25">
      <c r="A27" s="855"/>
      <c r="B27" s="856"/>
      <c r="C27" s="857"/>
      <c r="D27" s="69"/>
      <c r="E27" s="109" t="s">
        <v>268</v>
      </c>
      <c r="F27" s="112"/>
      <c r="G27" s="112"/>
      <c r="H27" s="112"/>
      <c r="I27" s="112"/>
      <c r="J27" s="112"/>
      <c r="K27" s="112"/>
      <c r="L27" s="112"/>
      <c r="M27" s="112"/>
      <c r="N27" s="112"/>
      <c r="O27" s="112"/>
      <c r="P27" s="112"/>
      <c r="Q27" s="112"/>
      <c r="R27" s="53"/>
      <c r="S27" s="53"/>
      <c r="T27" s="53"/>
      <c r="U27" s="53"/>
      <c r="V27" s="53"/>
      <c r="W27" s="53"/>
      <c r="X27" s="53"/>
      <c r="Y27" s="53"/>
      <c r="Z27" s="53"/>
    </row>
    <row r="28" spans="1:26" ht="15" customHeight="1" x14ac:dyDescent="0.25">
      <c r="A28" s="852" t="s">
        <v>668</v>
      </c>
      <c r="B28" s="853"/>
      <c r="C28" s="854"/>
      <c r="D28" s="69"/>
      <c r="E28" s="109" t="s">
        <v>269</v>
      </c>
      <c r="F28" s="112"/>
      <c r="G28" s="112"/>
      <c r="H28" s="112"/>
      <c r="I28" s="112"/>
      <c r="J28" s="112"/>
      <c r="K28" s="112"/>
      <c r="L28" s="112"/>
      <c r="M28" s="112"/>
      <c r="N28" s="112"/>
      <c r="O28" s="112"/>
      <c r="P28" s="112"/>
      <c r="Q28" s="112"/>
      <c r="R28" s="53"/>
      <c r="S28" s="53"/>
      <c r="T28" s="53"/>
      <c r="U28" s="53"/>
      <c r="V28" s="53"/>
      <c r="W28" s="53"/>
      <c r="X28" s="53"/>
      <c r="Y28" s="53"/>
      <c r="Z28" s="53"/>
    </row>
    <row r="29" spans="1:26" ht="15" customHeight="1" x14ac:dyDescent="0.25">
      <c r="A29" s="855"/>
      <c r="B29" s="856"/>
      <c r="C29" s="857"/>
      <c r="D29" s="69"/>
      <c r="E29" s="109" t="s">
        <v>270</v>
      </c>
      <c r="F29" s="112"/>
      <c r="G29" s="112"/>
      <c r="H29" s="112"/>
      <c r="I29" s="112"/>
      <c r="J29" s="112"/>
      <c r="K29" s="112"/>
      <c r="L29" s="112"/>
      <c r="M29" s="112"/>
      <c r="N29" s="112"/>
      <c r="O29" s="112"/>
      <c r="P29" s="112"/>
      <c r="Q29" s="112"/>
      <c r="R29" s="53"/>
      <c r="S29" s="53"/>
      <c r="T29" s="53"/>
      <c r="U29" s="53"/>
      <c r="V29" s="53"/>
      <c r="W29" s="53"/>
      <c r="X29" s="53"/>
      <c r="Y29" s="53"/>
      <c r="Z29" s="53"/>
    </row>
    <row r="30" spans="1:26" ht="15" customHeight="1" x14ac:dyDescent="0.25">
      <c r="A30" s="852" t="s">
        <v>669</v>
      </c>
      <c r="B30" s="853"/>
      <c r="C30" s="854"/>
      <c r="D30" s="69"/>
      <c r="E30" s="109" t="s">
        <v>271</v>
      </c>
      <c r="F30" s="112"/>
      <c r="G30" s="112"/>
      <c r="H30" s="112"/>
      <c r="I30" s="112"/>
      <c r="J30" s="112"/>
      <c r="K30" s="112"/>
      <c r="L30" s="112"/>
      <c r="M30" s="112"/>
      <c r="N30" s="112"/>
      <c r="O30" s="112"/>
      <c r="P30" s="112"/>
      <c r="Q30" s="112"/>
      <c r="R30" s="53"/>
      <c r="S30" s="53"/>
      <c r="T30" s="53"/>
      <c r="U30" s="53"/>
      <c r="V30" s="53"/>
      <c r="W30" s="53"/>
      <c r="X30" s="53"/>
      <c r="Y30" s="53"/>
      <c r="Z30" s="53"/>
    </row>
    <row r="31" spans="1:26" ht="15" customHeight="1" x14ac:dyDescent="0.25">
      <c r="A31" s="855"/>
      <c r="B31" s="856"/>
      <c r="C31" s="857"/>
      <c r="D31" s="69"/>
      <c r="E31" s="109" t="s">
        <v>272</v>
      </c>
      <c r="F31" s="112"/>
      <c r="G31" s="112"/>
      <c r="H31" s="112"/>
      <c r="I31" s="112"/>
      <c r="J31" s="112"/>
      <c r="K31" s="112"/>
      <c r="L31" s="112"/>
      <c r="M31" s="112"/>
      <c r="N31" s="112"/>
      <c r="O31" s="112"/>
      <c r="P31" s="112"/>
      <c r="Q31" s="112"/>
      <c r="R31" s="53"/>
      <c r="S31" s="53"/>
      <c r="T31" s="53"/>
      <c r="U31" s="53"/>
      <c r="V31" s="53"/>
      <c r="W31" s="53"/>
      <c r="X31" s="53"/>
      <c r="Y31" s="53"/>
      <c r="Z31" s="53"/>
    </row>
    <row r="32" spans="1:26" ht="15" customHeight="1" x14ac:dyDescent="0.25">
      <c r="A32" s="845" t="s">
        <v>862</v>
      </c>
      <c r="B32" s="846"/>
      <c r="C32" s="847"/>
      <c r="D32" s="69"/>
      <c r="E32" s="109" t="s">
        <v>273</v>
      </c>
      <c r="F32" s="112"/>
      <c r="G32" s="112"/>
      <c r="H32" s="112"/>
      <c r="I32" s="112"/>
      <c r="J32" s="112"/>
      <c r="K32" s="112"/>
      <c r="L32" s="112"/>
      <c r="M32" s="112"/>
      <c r="N32" s="112"/>
      <c r="O32" s="112"/>
      <c r="P32" s="112"/>
      <c r="Q32" s="112"/>
      <c r="R32" s="53"/>
      <c r="S32" s="53"/>
      <c r="T32" s="53"/>
      <c r="U32" s="53"/>
      <c r="V32" s="53"/>
      <c r="W32" s="53"/>
      <c r="X32" s="53"/>
      <c r="Y32" s="53"/>
      <c r="Z32" s="53"/>
    </row>
    <row r="33" spans="1:26" ht="15" customHeight="1" x14ac:dyDescent="0.25">
      <c r="A33" s="848"/>
      <c r="B33" s="849"/>
      <c r="C33" s="850"/>
      <c r="D33" s="69"/>
      <c r="E33" s="109" t="s">
        <v>274</v>
      </c>
      <c r="F33" s="112"/>
      <c r="G33" s="112"/>
      <c r="H33" s="112"/>
      <c r="I33" s="112"/>
      <c r="J33" s="112"/>
      <c r="K33" s="112"/>
      <c r="L33" s="112"/>
      <c r="M33" s="112"/>
      <c r="N33" s="112"/>
      <c r="O33" s="112"/>
      <c r="P33" s="112"/>
      <c r="Q33" s="112"/>
      <c r="R33" s="53"/>
      <c r="S33" s="53"/>
      <c r="T33" s="53"/>
      <c r="U33" s="53"/>
      <c r="V33" s="53"/>
      <c r="W33" s="53"/>
      <c r="X33" s="53"/>
      <c r="Y33" s="53"/>
      <c r="Z33" s="53"/>
    </row>
    <row r="34" spans="1:26" ht="15" customHeight="1" x14ac:dyDescent="0.25">
      <c r="A34" s="930" t="s">
        <v>12</v>
      </c>
      <c r="B34" s="931"/>
      <c r="C34" s="932"/>
      <c r="D34" s="69"/>
      <c r="E34" s="109" t="s">
        <v>275</v>
      </c>
      <c r="F34" s="112"/>
      <c r="G34" s="112"/>
      <c r="H34" s="112"/>
      <c r="I34" s="112"/>
      <c r="J34" s="112"/>
      <c r="K34" s="112"/>
      <c r="L34" s="112"/>
      <c r="M34" s="112"/>
      <c r="N34" s="112"/>
      <c r="O34" s="112"/>
      <c r="P34" s="112"/>
      <c r="Q34" s="112"/>
      <c r="R34" s="53"/>
      <c r="S34" s="53"/>
      <c r="T34" s="53"/>
      <c r="U34" s="53"/>
      <c r="V34" s="53"/>
      <c r="W34" s="53"/>
      <c r="X34" s="53"/>
      <c r="Y34" s="53"/>
      <c r="Z34" s="53"/>
    </row>
    <row r="35" spans="1:26" ht="15" customHeight="1" x14ac:dyDescent="0.25">
      <c r="A35" s="933"/>
      <c r="B35" s="934"/>
      <c r="C35" s="935"/>
      <c r="D35" s="69"/>
      <c r="E35" s="109" t="s">
        <v>276</v>
      </c>
      <c r="F35" s="112"/>
      <c r="G35" s="112"/>
      <c r="H35" s="112"/>
      <c r="I35" s="112"/>
      <c r="J35" s="112"/>
      <c r="K35" s="112"/>
      <c r="L35" s="112"/>
      <c r="M35" s="112"/>
      <c r="N35" s="112"/>
      <c r="O35" s="112"/>
      <c r="P35" s="112"/>
      <c r="Q35" s="112"/>
      <c r="R35" s="53"/>
      <c r="S35" s="53"/>
      <c r="T35" s="53"/>
      <c r="U35" s="53"/>
      <c r="V35" s="53"/>
      <c r="W35" s="53"/>
      <c r="X35" s="53"/>
      <c r="Y35" s="53"/>
      <c r="Z35" s="53"/>
    </row>
    <row r="36" spans="1:26" ht="15" customHeight="1" x14ac:dyDescent="0.25">
      <c r="A36" s="930" t="s">
        <v>15</v>
      </c>
      <c r="B36" s="931"/>
      <c r="C36" s="932"/>
      <c r="D36" s="69"/>
      <c r="E36" s="109" t="s">
        <v>277</v>
      </c>
      <c r="F36" s="112"/>
      <c r="G36" s="112"/>
      <c r="H36" s="112"/>
      <c r="I36" s="112"/>
      <c r="J36" s="112"/>
      <c r="K36" s="112"/>
      <c r="L36" s="112"/>
      <c r="M36" s="112"/>
      <c r="N36" s="112"/>
      <c r="O36" s="112"/>
      <c r="P36" s="112"/>
      <c r="Q36" s="112"/>
      <c r="R36" s="53"/>
      <c r="S36" s="53"/>
      <c r="T36" s="53"/>
      <c r="U36" s="53"/>
      <c r="V36" s="53"/>
      <c r="W36" s="53"/>
      <c r="X36" s="53"/>
      <c r="Y36" s="53"/>
      <c r="Z36" s="53"/>
    </row>
    <row r="37" spans="1:26" ht="15" customHeight="1" x14ac:dyDescent="0.25">
      <c r="A37" s="933"/>
      <c r="B37" s="934"/>
      <c r="C37" s="935"/>
      <c r="D37" s="69"/>
      <c r="E37" s="109" t="s">
        <v>278</v>
      </c>
      <c r="F37" s="112"/>
      <c r="G37" s="112"/>
      <c r="H37" s="112"/>
      <c r="I37" s="112"/>
      <c r="J37" s="112"/>
      <c r="K37" s="112"/>
      <c r="L37" s="112"/>
      <c r="M37" s="112"/>
      <c r="N37" s="112"/>
      <c r="O37" s="112"/>
      <c r="P37" s="112"/>
      <c r="Q37" s="112"/>
      <c r="R37" s="53"/>
      <c r="S37" s="53"/>
      <c r="T37" s="53"/>
      <c r="U37" s="53"/>
      <c r="V37" s="53"/>
      <c r="W37" s="53"/>
      <c r="X37" s="53"/>
      <c r="Y37" s="53"/>
      <c r="Z37" s="53"/>
    </row>
    <row r="38" spans="1:26" ht="15" customHeight="1" x14ac:dyDescent="0.25">
      <c r="A38" s="943" t="s">
        <v>17</v>
      </c>
      <c r="B38" s="944"/>
      <c r="C38" s="945"/>
      <c r="D38" s="69"/>
      <c r="E38" s="109" t="s">
        <v>279</v>
      </c>
      <c r="F38" s="112"/>
      <c r="G38" s="112"/>
      <c r="H38" s="112"/>
      <c r="I38" s="112"/>
      <c r="J38" s="112"/>
      <c r="K38" s="112"/>
      <c r="L38" s="112"/>
      <c r="M38" s="112"/>
      <c r="N38" s="112"/>
      <c r="O38" s="112"/>
      <c r="P38" s="112"/>
      <c r="Q38" s="112"/>
      <c r="R38" s="53"/>
      <c r="S38" s="53"/>
      <c r="T38" s="53"/>
      <c r="U38" s="53"/>
      <c r="V38" s="53"/>
      <c r="W38" s="53"/>
      <c r="X38" s="53"/>
      <c r="Y38" s="53"/>
      <c r="Z38" s="53"/>
    </row>
    <row r="39" spans="1:26" ht="15" customHeight="1" x14ac:dyDescent="0.25">
      <c r="A39" s="946"/>
      <c r="B39" s="947"/>
      <c r="C39" s="948"/>
      <c r="D39" s="69"/>
      <c r="E39" s="109" t="s">
        <v>280</v>
      </c>
      <c r="F39" s="112"/>
      <c r="G39" s="112"/>
      <c r="H39" s="112"/>
      <c r="I39" s="112"/>
      <c r="J39" s="112"/>
      <c r="K39" s="112"/>
      <c r="L39" s="112"/>
      <c r="M39" s="112"/>
      <c r="N39" s="112"/>
      <c r="O39" s="112"/>
      <c r="P39" s="112"/>
      <c r="Q39" s="112"/>
      <c r="R39" s="53"/>
      <c r="S39" s="53"/>
      <c r="T39" s="53"/>
      <c r="U39" s="53"/>
      <c r="V39" s="53"/>
      <c r="W39" s="53"/>
      <c r="X39" s="53"/>
      <c r="Y39" s="53"/>
      <c r="Z39" s="53"/>
    </row>
    <row r="40" spans="1:26" ht="15" customHeight="1" x14ac:dyDescent="0.25">
      <c r="D40" s="69"/>
      <c r="E40" s="109" t="s">
        <v>281</v>
      </c>
      <c r="F40" s="112"/>
      <c r="G40" s="112"/>
      <c r="H40" s="112"/>
      <c r="I40" s="112"/>
      <c r="J40" s="112"/>
      <c r="K40" s="112"/>
      <c r="L40" s="112"/>
      <c r="M40" s="112"/>
      <c r="N40" s="112"/>
      <c r="O40" s="112"/>
      <c r="P40" s="112"/>
      <c r="Q40" s="112"/>
      <c r="R40" s="53"/>
      <c r="S40" s="53"/>
      <c r="T40" s="53"/>
      <c r="U40" s="53"/>
      <c r="V40" s="53"/>
      <c r="W40" s="53"/>
      <c r="X40" s="53"/>
      <c r="Y40" s="53"/>
      <c r="Z40" s="53"/>
    </row>
    <row r="41" spans="1:26" ht="15" customHeight="1" x14ac:dyDescent="0.25">
      <c r="D41" s="69"/>
      <c r="E41" s="109" t="s">
        <v>282</v>
      </c>
      <c r="F41" s="112"/>
      <c r="G41" s="112"/>
      <c r="H41" s="112"/>
      <c r="I41" s="112"/>
      <c r="J41" s="112"/>
      <c r="K41" s="112"/>
      <c r="L41" s="112"/>
      <c r="M41" s="112"/>
      <c r="N41" s="112"/>
      <c r="O41" s="112"/>
      <c r="P41" s="112"/>
      <c r="Q41" s="112"/>
      <c r="R41" s="53"/>
      <c r="S41" s="53"/>
      <c r="T41" s="53"/>
      <c r="U41" s="53"/>
      <c r="V41" s="53"/>
      <c r="W41" s="53"/>
      <c r="X41" s="53"/>
      <c r="Y41" s="53"/>
      <c r="Z41" s="53"/>
    </row>
    <row r="42" spans="1:26" ht="15" customHeight="1" x14ac:dyDescent="0.25">
      <c r="A42" s="858" t="s">
        <v>22</v>
      </c>
      <c r="B42" s="858"/>
      <c r="C42" s="858"/>
      <c r="D42" s="69"/>
      <c r="E42" s="109" t="s">
        <v>283</v>
      </c>
      <c r="F42" s="112"/>
      <c r="G42" s="112"/>
      <c r="H42" s="112"/>
      <c r="I42" s="112"/>
      <c r="J42" s="112"/>
      <c r="K42" s="112"/>
      <c r="L42" s="112"/>
      <c r="M42" s="112"/>
      <c r="N42" s="112"/>
      <c r="O42" s="112"/>
      <c r="P42" s="112"/>
      <c r="Q42" s="112"/>
      <c r="R42" s="53"/>
      <c r="S42" s="53"/>
      <c r="T42" s="53"/>
      <c r="U42" s="53"/>
      <c r="V42" s="53"/>
      <c r="W42" s="53"/>
      <c r="X42" s="53"/>
      <c r="Y42" s="53"/>
      <c r="Z42" s="53"/>
    </row>
    <row r="43" spans="1:26" ht="15" customHeight="1" x14ac:dyDescent="0.25">
      <c r="A43" s="73" t="s">
        <v>80</v>
      </c>
      <c r="B43" s="667"/>
      <c r="C43" s="667"/>
      <c r="D43" s="69"/>
      <c r="E43" s="109" t="s">
        <v>284</v>
      </c>
      <c r="F43" s="112"/>
      <c r="G43" s="112"/>
      <c r="H43" s="112"/>
      <c r="I43" s="112"/>
      <c r="J43" s="112"/>
      <c r="K43" s="112"/>
      <c r="L43" s="112"/>
      <c r="M43" s="112"/>
      <c r="N43" s="112"/>
      <c r="O43" s="112"/>
      <c r="P43" s="112"/>
      <c r="Q43" s="112"/>
      <c r="R43" s="53"/>
      <c r="S43" s="53"/>
      <c r="T43" s="53"/>
      <c r="U43" s="53"/>
      <c r="V43" s="53"/>
      <c r="W43" s="53"/>
      <c r="X43" s="53"/>
      <c r="Y43" s="53"/>
      <c r="Z43" s="53"/>
    </row>
    <row r="44" spans="1:26" ht="15" customHeight="1" x14ac:dyDescent="0.25">
      <c r="A44" s="73" t="s">
        <v>24</v>
      </c>
      <c r="B44" s="667"/>
      <c r="C44" s="667"/>
      <c r="D44" s="69"/>
      <c r="E44" s="109" t="s">
        <v>285</v>
      </c>
      <c r="F44" s="112"/>
      <c r="G44" s="112"/>
      <c r="H44" s="112"/>
      <c r="I44" s="112"/>
      <c r="J44" s="112"/>
      <c r="K44" s="112"/>
      <c r="L44" s="112"/>
      <c r="M44" s="112"/>
      <c r="N44" s="112"/>
      <c r="O44" s="112"/>
      <c r="P44" s="112"/>
      <c r="Q44" s="112"/>
      <c r="R44" s="53"/>
      <c r="S44" s="53"/>
      <c r="T44" s="53"/>
      <c r="U44" s="53"/>
      <c r="V44" s="53"/>
      <c r="W44" s="53"/>
      <c r="X44" s="53"/>
      <c r="Y44" s="53"/>
      <c r="Z44" s="53"/>
    </row>
    <row r="45" spans="1:26" ht="15" customHeight="1" x14ac:dyDescent="0.25">
      <c r="A45" s="73" t="s">
        <v>25</v>
      </c>
      <c r="B45" s="667"/>
      <c r="C45" s="667"/>
      <c r="D45" s="69"/>
      <c r="E45" s="109" t="s">
        <v>286</v>
      </c>
      <c r="F45" s="112"/>
      <c r="G45" s="112"/>
      <c r="H45" s="112"/>
      <c r="I45" s="112"/>
      <c r="J45" s="112"/>
      <c r="K45" s="112"/>
      <c r="L45" s="112"/>
      <c r="M45" s="112"/>
      <c r="N45" s="112"/>
      <c r="O45" s="112"/>
      <c r="P45" s="112"/>
      <c r="Q45" s="112"/>
      <c r="R45" s="53"/>
      <c r="S45" s="53"/>
      <c r="T45" s="53"/>
      <c r="U45" s="53"/>
      <c r="V45" s="53"/>
      <c r="W45" s="53"/>
      <c r="X45" s="53"/>
      <c r="Y45" s="53"/>
      <c r="Z45" s="53"/>
    </row>
    <row r="46" spans="1:26" ht="15" customHeight="1" x14ac:dyDescent="0.25">
      <c r="A46" s="73" t="s">
        <v>26</v>
      </c>
      <c r="B46" s="667"/>
      <c r="C46" s="667"/>
      <c r="D46" s="69"/>
      <c r="E46" s="109" t="s">
        <v>287</v>
      </c>
      <c r="F46" s="112"/>
      <c r="G46" s="112"/>
      <c r="H46" s="112"/>
      <c r="I46" s="112"/>
      <c r="J46" s="112"/>
      <c r="K46" s="112"/>
      <c r="L46" s="112"/>
      <c r="M46" s="112"/>
      <c r="N46" s="112"/>
      <c r="O46" s="112"/>
      <c r="P46" s="112"/>
      <c r="Q46" s="112"/>
      <c r="R46" s="53"/>
      <c r="S46" s="53"/>
      <c r="T46" s="53"/>
      <c r="U46" s="53"/>
      <c r="V46" s="53"/>
      <c r="W46" s="53"/>
      <c r="X46" s="53"/>
      <c r="Y46" s="53"/>
      <c r="Z46" s="53"/>
    </row>
    <row r="47" spans="1:26" ht="15" customHeight="1" x14ac:dyDescent="0.25">
      <c r="A47" s="73" t="s">
        <v>27</v>
      </c>
      <c r="B47" s="667"/>
      <c r="C47" s="667"/>
      <c r="D47" s="69"/>
      <c r="E47" s="109" t="s">
        <v>288</v>
      </c>
      <c r="F47" s="69"/>
      <c r="G47" s="69"/>
      <c r="H47" s="69"/>
      <c r="I47" s="69"/>
      <c r="J47" s="69"/>
      <c r="K47" s="69"/>
      <c r="L47" s="69"/>
      <c r="M47" s="69"/>
      <c r="N47" s="69"/>
      <c r="O47" s="69"/>
      <c r="P47" s="69"/>
      <c r="Q47" s="69"/>
    </row>
    <row r="48" spans="1:26" ht="15" customHeight="1" x14ac:dyDescent="0.25">
      <c r="A48" s="73" t="s">
        <v>28</v>
      </c>
      <c r="B48" s="667"/>
      <c r="C48" s="667"/>
      <c r="D48" s="69"/>
      <c r="E48" s="109" t="s">
        <v>289</v>
      </c>
      <c r="F48" s="69"/>
      <c r="G48" s="69"/>
      <c r="H48" s="69"/>
      <c r="I48" s="69"/>
      <c r="J48" s="69"/>
      <c r="K48" s="69"/>
      <c r="L48" s="69"/>
      <c r="M48" s="69"/>
      <c r="N48" s="69"/>
      <c r="O48" s="69"/>
      <c r="P48" s="69"/>
      <c r="Q48" s="69"/>
    </row>
    <row r="49" spans="1:17" ht="15" customHeight="1" x14ac:dyDescent="0.25">
      <c r="A49" s="79"/>
      <c r="B49" s="667"/>
      <c r="C49" s="667"/>
      <c r="D49" s="69"/>
      <c r="E49" s="109" t="s">
        <v>290</v>
      </c>
      <c r="F49" s="69"/>
      <c r="G49" s="69"/>
      <c r="H49" s="69"/>
      <c r="I49" s="69"/>
      <c r="J49" s="69"/>
      <c r="K49" s="69"/>
      <c r="L49" s="69"/>
      <c r="M49" s="69"/>
      <c r="N49" s="69"/>
      <c r="O49" s="69"/>
      <c r="P49" s="69"/>
      <c r="Q49" s="69"/>
    </row>
    <row r="50" spans="1:17" ht="15" customHeight="1" x14ac:dyDescent="0.25">
      <c r="A50" s="859" t="s">
        <v>810</v>
      </c>
      <c r="B50" s="859"/>
      <c r="C50" s="859"/>
      <c r="D50" s="69"/>
      <c r="E50" s="109" t="s">
        <v>291</v>
      </c>
      <c r="F50" s="69"/>
      <c r="G50" s="69"/>
      <c r="H50" s="69"/>
      <c r="I50" s="69"/>
      <c r="J50" s="69"/>
      <c r="K50" s="69"/>
      <c r="L50" s="69"/>
      <c r="M50" s="69"/>
      <c r="N50" s="69"/>
      <c r="O50" s="69"/>
      <c r="P50" s="69"/>
      <c r="Q50" s="69"/>
    </row>
    <row r="51" spans="1:17" ht="15" customHeight="1" x14ac:dyDescent="0.25">
      <c r="A51" s="859"/>
      <c r="B51" s="859"/>
      <c r="C51" s="859"/>
      <c r="D51" s="69"/>
      <c r="E51" s="109" t="s">
        <v>292</v>
      </c>
      <c r="F51" s="69"/>
      <c r="G51" s="69"/>
      <c r="H51" s="69"/>
      <c r="I51" s="69"/>
      <c r="J51" s="69"/>
      <c r="K51" s="69"/>
      <c r="L51" s="69"/>
      <c r="M51" s="69"/>
      <c r="N51" s="69"/>
      <c r="O51" s="69"/>
      <c r="P51" s="69"/>
      <c r="Q51" s="69"/>
    </row>
    <row r="52" spans="1:17" ht="15" customHeight="1" x14ac:dyDescent="0.25">
      <c r="A52" s="851" t="s">
        <v>29</v>
      </c>
      <c r="B52" s="851"/>
      <c r="C52" s="851"/>
      <c r="D52" s="69"/>
      <c r="E52" s="109" t="s">
        <v>293</v>
      </c>
      <c r="F52" s="69"/>
      <c r="G52" s="69"/>
      <c r="H52" s="69"/>
      <c r="I52" s="69"/>
      <c r="J52" s="69"/>
      <c r="K52" s="69"/>
      <c r="L52" s="69"/>
      <c r="M52" s="69"/>
      <c r="N52" s="69"/>
      <c r="O52" s="69"/>
      <c r="P52" s="69"/>
      <c r="Q52" s="69"/>
    </row>
    <row r="53" spans="1:17" ht="15" customHeight="1" x14ac:dyDescent="0.25">
      <c r="A53" s="851"/>
      <c r="B53" s="851"/>
      <c r="C53" s="851"/>
      <c r="D53" s="69"/>
      <c r="E53" s="109" t="s">
        <v>294</v>
      </c>
      <c r="F53" s="69"/>
      <c r="G53" s="69"/>
      <c r="H53" s="69"/>
      <c r="I53" s="69"/>
      <c r="J53" s="69"/>
      <c r="K53" s="69"/>
      <c r="L53" s="69"/>
      <c r="M53" s="69"/>
      <c r="N53" s="69"/>
      <c r="O53" s="69"/>
      <c r="P53" s="69"/>
      <c r="Q53" s="69"/>
    </row>
    <row r="54" spans="1:17" ht="15" customHeight="1" x14ac:dyDescent="0.25">
      <c r="A54" s="666"/>
      <c r="C54" s="666"/>
      <c r="D54" s="69"/>
      <c r="E54" s="109" t="s">
        <v>295</v>
      </c>
      <c r="F54" s="69"/>
      <c r="G54" s="69"/>
      <c r="H54" s="69"/>
      <c r="I54" s="69"/>
      <c r="J54" s="69"/>
      <c r="K54" s="69"/>
      <c r="L54" s="69"/>
      <c r="M54" s="69"/>
      <c r="N54" s="69"/>
      <c r="O54" s="69"/>
      <c r="P54" s="69"/>
      <c r="Q54" s="69"/>
    </row>
    <row r="55" spans="1:17" ht="15" customHeight="1" x14ac:dyDescent="0.25">
      <c r="D55" s="69"/>
      <c r="E55" s="109" t="s">
        <v>296</v>
      </c>
      <c r="F55" s="69"/>
      <c r="G55" s="69"/>
      <c r="H55" s="69"/>
      <c r="I55" s="69"/>
      <c r="J55" s="69"/>
      <c r="K55" s="69"/>
      <c r="L55" s="69"/>
      <c r="M55" s="69"/>
      <c r="N55" s="69"/>
      <c r="O55" s="69"/>
      <c r="P55" s="69"/>
      <c r="Q55" s="69"/>
    </row>
    <row r="56" spans="1:17" ht="15" customHeight="1" x14ac:dyDescent="0.25">
      <c r="D56" s="69"/>
      <c r="E56" s="109" t="s">
        <v>297</v>
      </c>
      <c r="F56" s="69"/>
      <c r="G56" s="69"/>
      <c r="H56" s="69"/>
      <c r="I56" s="69"/>
      <c r="J56" s="69"/>
      <c r="K56" s="69"/>
      <c r="L56" s="69"/>
      <c r="M56" s="69"/>
      <c r="N56" s="69"/>
      <c r="O56" s="69"/>
      <c r="P56" s="69"/>
      <c r="Q56" s="69"/>
    </row>
    <row r="57" spans="1:17" ht="15" customHeight="1" x14ac:dyDescent="0.25">
      <c r="D57" s="69"/>
      <c r="E57" s="109" t="s">
        <v>298</v>
      </c>
      <c r="F57" s="69"/>
      <c r="G57" s="69"/>
      <c r="H57" s="69"/>
      <c r="I57" s="69"/>
      <c r="J57" s="69"/>
      <c r="K57" s="69"/>
      <c r="L57" s="69"/>
      <c r="M57" s="69"/>
      <c r="N57" s="69"/>
      <c r="O57" s="69"/>
      <c r="P57" s="69"/>
      <c r="Q57" s="69"/>
    </row>
    <row r="58" spans="1:17" ht="15" customHeight="1" x14ac:dyDescent="0.25">
      <c r="D58" s="69"/>
      <c r="E58" s="109" t="s">
        <v>299</v>
      </c>
      <c r="F58" s="69"/>
      <c r="G58" s="69"/>
      <c r="H58" s="69"/>
      <c r="I58" s="69"/>
      <c r="J58" s="69"/>
      <c r="K58" s="69"/>
      <c r="L58" s="69"/>
      <c r="M58" s="69"/>
      <c r="N58" s="69"/>
      <c r="O58" s="69"/>
      <c r="P58" s="69"/>
      <c r="Q58" s="69"/>
    </row>
    <row r="59" spans="1:17" ht="15" customHeight="1" x14ac:dyDescent="0.25">
      <c r="D59" s="69"/>
      <c r="E59" s="109" t="s">
        <v>300</v>
      </c>
      <c r="F59" s="69"/>
      <c r="G59" s="69"/>
      <c r="H59" s="69"/>
      <c r="I59" s="69"/>
      <c r="J59" s="69"/>
      <c r="K59" s="69"/>
      <c r="L59" s="69"/>
      <c r="M59" s="69"/>
      <c r="N59" s="69"/>
      <c r="O59" s="69"/>
      <c r="P59" s="69"/>
      <c r="Q59" s="69"/>
    </row>
    <row r="60" spans="1:17" ht="15" customHeight="1" x14ac:dyDescent="0.25">
      <c r="D60" s="69"/>
      <c r="E60" s="109" t="s">
        <v>301</v>
      </c>
      <c r="F60" s="69"/>
      <c r="G60" s="69"/>
      <c r="H60" s="69"/>
      <c r="I60" s="69"/>
      <c r="J60" s="69"/>
      <c r="K60" s="69"/>
      <c r="L60" s="69"/>
      <c r="M60" s="69"/>
      <c r="N60" s="69"/>
      <c r="O60" s="69"/>
      <c r="P60" s="69"/>
      <c r="Q60" s="69"/>
    </row>
    <row r="61" spans="1:17" ht="15" customHeight="1" x14ac:dyDescent="0.25">
      <c r="D61" s="69"/>
      <c r="E61" s="109" t="s">
        <v>302</v>
      </c>
      <c r="F61" s="69"/>
      <c r="G61" s="69"/>
      <c r="H61" s="69"/>
      <c r="I61" s="69"/>
      <c r="J61" s="69"/>
      <c r="K61" s="69"/>
      <c r="L61" s="69"/>
      <c r="M61" s="69"/>
      <c r="N61" s="69"/>
      <c r="O61" s="69"/>
      <c r="P61" s="69"/>
      <c r="Q61" s="69"/>
    </row>
    <row r="62" spans="1:17" ht="15" customHeight="1" x14ac:dyDescent="0.25">
      <c r="D62" s="69"/>
      <c r="E62" s="109" t="s">
        <v>303</v>
      </c>
      <c r="F62" s="69"/>
      <c r="G62" s="69"/>
      <c r="H62" s="69"/>
      <c r="I62" s="69"/>
      <c r="J62" s="69"/>
      <c r="K62" s="69"/>
      <c r="L62" s="69"/>
      <c r="M62" s="69"/>
      <c r="N62" s="69"/>
      <c r="O62" s="69"/>
      <c r="P62" s="69"/>
      <c r="Q62" s="69"/>
    </row>
    <row r="63" spans="1:17" ht="15" customHeight="1" x14ac:dyDescent="0.25">
      <c r="D63" s="69"/>
      <c r="E63" s="109" t="s">
        <v>304</v>
      </c>
      <c r="F63" s="69"/>
      <c r="G63" s="69"/>
      <c r="H63" s="69"/>
      <c r="I63" s="69"/>
      <c r="J63" s="69"/>
      <c r="K63" s="69"/>
      <c r="L63" s="69"/>
      <c r="M63" s="69"/>
      <c r="N63" s="69"/>
      <c r="O63" s="69"/>
      <c r="P63" s="69"/>
      <c r="Q63" s="69"/>
    </row>
    <row r="64" spans="1:17" ht="15" customHeight="1" x14ac:dyDescent="0.25">
      <c r="D64" s="69"/>
      <c r="E64" s="109" t="s">
        <v>305</v>
      </c>
      <c r="F64" s="69"/>
      <c r="G64" s="69"/>
      <c r="H64" s="69"/>
      <c r="I64" s="69"/>
      <c r="J64" s="69"/>
      <c r="K64" s="69"/>
      <c r="L64" s="69"/>
      <c r="M64" s="69"/>
      <c r="N64" s="69"/>
      <c r="O64" s="69"/>
      <c r="P64" s="69"/>
      <c r="Q64" s="69"/>
    </row>
    <row r="65" spans="4:17" ht="15" customHeight="1" x14ac:dyDescent="0.25">
      <c r="D65" s="69"/>
      <c r="E65" s="109" t="s">
        <v>306</v>
      </c>
      <c r="F65" s="69"/>
      <c r="G65" s="69"/>
      <c r="H65" s="69"/>
      <c r="I65" s="69"/>
      <c r="J65" s="69"/>
      <c r="K65" s="69"/>
      <c r="L65" s="69"/>
      <c r="M65" s="69"/>
      <c r="N65" s="69"/>
      <c r="O65" s="69"/>
      <c r="P65" s="69"/>
      <c r="Q65" s="69"/>
    </row>
    <row r="66" spans="4:17" ht="15" customHeight="1" x14ac:dyDescent="0.25">
      <c r="D66" s="69"/>
      <c r="E66" s="109" t="s">
        <v>307</v>
      </c>
      <c r="F66" s="69"/>
      <c r="G66" s="69"/>
      <c r="H66" s="69"/>
      <c r="I66" s="69"/>
      <c r="J66" s="69"/>
      <c r="K66" s="69"/>
      <c r="L66" s="69"/>
      <c r="M66" s="69"/>
      <c r="N66" s="69"/>
      <c r="O66" s="69"/>
      <c r="P66" s="69"/>
      <c r="Q66" s="69"/>
    </row>
    <row r="67" spans="4:17" ht="15" customHeight="1" x14ac:dyDescent="0.25">
      <c r="D67" s="69"/>
      <c r="E67" s="109" t="s">
        <v>308</v>
      </c>
      <c r="F67" s="69"/>
      <c r="G67" s="69"/>
      <c r="H67" s="69"/>
      <c r="I67" s="69"/>
      <c r="J67" s="69"/>
      <c r="K67" s="69"/>
      <c r="L67" s="69"/>
      <c r="M67" s="69"/>
      <c r="N67" s="69"/>
      <c r="O67" s="69"/>
      <c r="P67" s="69"/>
      <c r="Q67" s="69"/>
    </row>
    <row r="68" spans="4:17" ht="15" customHeight="1" x14ac:dyDescent="0.25">
      <c r="D68" s="69"/>
      <c r="E68" s="109" t="s">
        <v>309</v>
      </c>
      <c r="F68" s="69"/>
      <c r="G68" s="69"/>
      <c r="H68" s="69"/>
      <c r="I68" s="69"/>
      <c r="J68" s="69"/>
      <c r="K68" s="69"/>
      <c r="L68" s="69"/>
      <c r="M68" s="69"/>
      <c r="N68" s="69"/>
      <c r="O68" s="69"/>
      <c r="P68" s="69"/>
      <c r="Q68" s="69"/>
    </row>
    <row r="69" spans="4:17" ht="15" customHeight="1" x14ac:dyDescent="0.25">
      <c r="D69" s="69"/>
      <c r="E69" s="109" t="s">
        <v>310</v>
      </c>
      <c r="F69" s="69"/>
      <c r="G69" s="69"/>
      <c r="H69" s="69"/>
      <c r="I69" s="69"/>
      <c r="J69" s="69"/>
      <c r="K69" s="69"/>
      <c r="L69" s="69"/>
      <c r="M69" s="69"/>
      <c r="N69" s="69"/>
      <c r="O69" s="69"/>
      <c r="P69" s="69"/>
      <c r="Q69" s="69"/>
    </row>
    <row r="70" spans="4:17" ht="15" customHeight="1" x14ac:dyDescent="0.25">
      <c r="D70" s="69"/>
      <c r="E70" s="109" t="s">
        <v>311</v>
      </c>
      <c r="F70" s="69"/>
      <c r="G70" s="69"/>
      <c r="H70" s="69"/>
      <c r="I70" s="69"/>
      <c r="J70" s="69"/>
      <c r="K70" s="69"/>
      <c r="L70" s="69"/>
      <c r="M70" s="69"/>
      <c r="N70" s="69"/>
      <c r="O70" s="69"/>
      <c r="P70" s="69"/>
      <c r="Q70" s="69"/>
    </row>
    <row r="71" spans="4:17" ht="15" customHeight="1" x14ac:dyDescent="0.25">
      <c r="D71" s="69"/>
      <c r="E71" s="109" t="s">
        <v>312</v>
      </c>
      <c r="F71" s="69"/>
      <c r="G71" s="69"/>
      <c r="H71" s="69"/>
      <c r="I71" s="69"/>
      <c r="J71" s="69"/>
      <c r="K71" s="69"/>
      <c r="L71" s="69"/>
      <c r="M71" s="69"/>
      <c r="N71" s="69"/>
      <c r="O71" s="69"/>
      <c r="P71" s="69"/>
      <c r="Q71" s="69"/>
    </row>
    <row r="72" spans="4:17" ht="15" customHeight="1" x14ac:dyDescent="0.25">
      <c r="D72" s="69"/>
      <c r="E72" s="109" t="s">
        <v>313</v>
      </c>
      <c r="F72" s="69"/>
      <c r="G72" s="69"/>
      <c r="H72" s="69"/>
      <c r="I72" s="69"/>
      <c r="J72" s="69"/>
      <c r="K72" s="69"/>
      <c r="L72" s="69"/>
      <c r="M72" s="69"/>
      <c r="N72" s="69"/>
      <c r="O72" s="69"/>
      <c r="P72" s="69"/>
      <c r="Q72" s="69"/>
    </row>
    <row r="73" spans="4:17" ht="15" customHeight="1" x14ac:dyDescent="0.25">
      <c r="D73" s="69"/>
      <c r="E73" s="109" t="s">
        <v>314</v>
      </c>
      <c r="F73" s="69"/>
      <c r="G73" s="69"/>
      <c r="H73" s="69"/>
      <c r="I73" s="69"/>
      <c r="J73" s="69"/>
      <c r="K73" s="69"/>
      <c r="L73" s="69"/>
      <c r="M73" s="69"/>
      <c r="N73" s="69"/>
      <c r="O73" s="69"/>
      <c r="P73" s="69"/>
      <c r="Q73" s="69"/>
    </row>
    <row r="74" spans="4:17" ht="15" customHeight="1" x14ac:dyDescent="0.25">
      <c r="D74" s="69"/>
      <c r="E74" s="109" t="s">
        <v>315</v>
      </c>
      <c r="F74" s="69"/>
      <c r="G74" s="69"/>
      <c r="H74" s="69"/>
      <c r="I74" s="69"/>
      <c r="J74" s="69"/>
      <c r="K74" s="69"/>
      <c r="L74" s="69"/>
      <c r="M74" s="69"/>
      <c r="N74" s="69"/>
      <c r="O74" s="69"/>
      <c r="P74" s="69"/>
      <c r="Q74" s="69"/>
    </row>
    <row r="75" spans="4:17" ht="15" customHeight="1" x14ac:dyDescent="0.25">
      <c r="D75" s="69"/>
      <c r="E75" s="109" t="s">
        <v>316</v>
      </c>
      <c r="F75" s="69"/>
      <c r="G75" s="69"/>
      <c r="H75" s="69"/>
      <c r="I75" s="69"/>
      <c r="J75" s="69"/>
      <c r="K75" s="69"/>
      <c r="L75" s="69"/>
      <c r="M75" s="69"/>
      <c r="N75" s="69"/>
      <c r="O75" s="69"/>
      <c r="P75" s="69"/>
      <c r="Q75" s="69"/>
    </row>
    <row r="76" spans="4:17" ht="15" customHeight="1" x14ac:dyDescent="0.25">
      <c r="D76" s="69"/>
      <c r="E76" s="109" t="s">
        <v>317</v>
      </c>
      <c r="F76" s="69"/>
      <c r="G76" s="69"/>
      <c r="H76" s="69"/>
      <c r="I76" s="69"/>
      <c r="J76" s="69"/>
      <c r="K76" s="69"/>
      <c r="L76" s="69"/>
      <c r="M76" s="69"/>
      <c r="N76" s="69"/>
      <c r="O76" s="69"/>
      <c r="P76" s="69"/>
      <c r="Q76" s="69"/>
    </row>
    <row r="77" spans="4:17" ht="15" customHeight="1" x14ac:dyDescent="0.25">
      <c r="D77" s="69"/>
      <c r="E77" s="109" t="s">
        <v>318</v>
      </c>
      <c r="F77" s="69"/>
      <c r="G77" s="69"/>
      <c r="H77" s="69"/>
      <c r="I77" s="69"/>
      <c r="J77" s="69"/>
      <c r="K77" s="69"/>
      <c r="L77" s="69"/>
      <c r="M77" s="69"/>
      <c r="N77" s="69"/>
      <c r="O77" s="69"/>
      <c r="P77" s="69"/>
      <c r="Q77" s="69"/>
    </row>
    <row r="78" spans="4:17" ht="15" customHeight="1" x14ac:dyDescent="0.25">
      <c r="D78" s="69"/>
      <c r="E78" s="109" t="s">
        <v>319</v>
      </c>
      <c r="F78" s="69"/>
      <c r="G78" s="69"/>
      <c r="H78" s="69"/>
      <c r="I78" s="69"/>
      <c r="J78" s="69"/>
      <c r="K78" s="69"/>
      <c r="L78" s="69"/>
      <c r="M78" s="69"/>
      <c r="N78" s="69"/>
      <c r="O78" s="69"/>
      <c r="P78" s="69"/>
      <c r="Q78" s="69"/>
    </row>
    <row r="79" spans="4:17" ht="15" customHeight="1" x14ac:dyDescent="0.25">
      <c r="D79" s="69"/>
      <c r="E79" s="109" t="s">
        <v>320</v>
      </c>
      <c r="F79" s="69"/>
      <c r="G79" s="69"/>
      <c r="H79" s="69"/>
      <c r="I79" s="69"/>
      <c r="J79" s="69"/>
      <c r="K79" s="69"/>
      <c r="L79" s="69"/>
      <c r="M79" s="69"/>
      <c r="N79" s="69"/>
      <c r="O79" s="69"/>
      <c r="P79" s="69"/>
      <c r="Q79" s="69"/>
    </row>
    <row r="80" spans="4:17" ht="15" customHeight="1" x14ac:dyDescent="0.25">
      <c r="D80" s="69"/>
      <c r="E80" s="109" t="s">
        <v>321</v>
      </c>
      <c r="F80" s="69"/>
      <c r="G80" s="69"/>
      <c r="H80" s="69"/>
      <c r="I80" s="69"/>
      <c r="J80" s="69"/>
      <c r="K80" s="69"/>
      <c r="L80" s="69"/>
      <c r="M80" s="69"/>
      <c r="N80" s="69"/>
      <c r="O80" s="69"/>
      <c r="P80" s="69"/>
      <c r="Q80" s="69"/>
    </row>
    <row r="81" spans="4:17" ht="15" customHeight="1" x14ac:dyDescent="0.25">
      <c r="D81" s="69"/>
      <c r="E81" s="109" t="s">
        <v>322</v>
      </c>
      <c r="F81" s="69"/>
      <c r="G81" s="69"/>
      <c r="H81" s="69"/>
      <c r="I81" s="69"/>
      <c r="J81" s="69"/>
      <c r="K81" s="69"/>
      <c r="L81" s="69"/>
      <c r="M81" s="69"/>
      <c r="N81" s="69"/>
      <c r="O81" s="69"/>
      <c r="P81" s="69"/>
      <c r="Q81" s="69"/>
    </row>
    <row r="82" spans="4:17" ht="15" customHeight="1" x14ac:dyDescent="0.25">
      <c r="D82" s="69"/>
      <c r="E82" s="109" t="s">
        <v>323</v>
      </c>
      <c r="F82" s="69"/>
      <c r="G82" s="69"/>
      <c r="H82" s="69"/>
      <c r="I82" s="69"/>
      <c r="J82" s="69"/>
      <c r="K82" s="69"/>
      <c r="L82" s="69"/>
      <c r="M82" s="69"/>
      <c r="N82" s="69"/>
      <c r="O82" s="69"/>
      <c r="P82" s="69"/>
      <c r="Q82" s="69"/>
    </row>
    <row r="83" spans="4:17" ht="15" customHeight="1" x14ac:dyDescent="0.25">
      <c r="D83" s="69"/>
      <c r="E83" s="109" t="s">
        <v>324</v>
      </c>
      <c r="F83" s="69"/>
      <c r="G83" s="69"/>
      <c r="H83" s="69"/>
      <c r="I83" s="69"/>
      <c r="J83" s="69"/>
      <c r="K83" s="69"/>
      <c r="L83" s="69"/>
      <c r="M83" s="69"/>
      <c r="N83" s="69"/>
      <c r="O83" s="69"/>
      <c r="P83" s="69"/>
      <c r="Q83" s="69"/>
    </row>
    <row r="84" spans="4:17" ht="15" customHeight="1" x14ac:dyDescent="0.25">
      <c r="D84" s="69"/>
      <c r="E84" s="109" t="s">
        <v>325</v>
      </c>
      <c r="F84" s="69"/>
      <c r="G84" s="69"/>
      <c r="H84" s="69"/>
      <c r="I84" s="69"/>
      <c r="J84" s="69"/>
      <c r="K84" s="69"/>
      <c r="L84" s="69"/>
      <c r="M84" s="69"/>
      <c r="N84" s="69"/>
      <c r="O84" s="69"/>
      <c r="P84" s="69"/>
      <c r="Q84" s="69"/>
    </row>
    <row r="85" spans="4:17" ht="15" customHeight="1" x14ac:dyDescent="0.25">
      <c r="D85" s="69"/>
      <c r="E85" s="109" t="s">
        <v>326</v>
      </c>
      <c r="F85" s="69"/>
      <c r="G85" s="69"/>
      <c r="H85" s="69"/>
      <c r="I85" s="69"/>
      <c r="J85" s="69"/>
      <c r="K85" s="69"/>
      <c r="L85" s="69"/>
      <c r="M85" s="69"/>
      <c r="N85" s="69"/>
      <c r="O85" s="69"/>
      <c r="P85" s="69"/>
      <c r="Q85" s="69"/>
    </row>
    <row r="86" spans="4:17" ht="15" customHeight="1" x14ac:dyDescent="0.25">
      <c r="D86" s="69"/>
      <c r="E86" s="109" t="s">
        <v>327</v>
      </c>
      <c r="F86" s="69"/>
      <c r="G86" s="69"/>
      <c r="H86" s="69"/>
      <c r="I86" s="69"/>
      <c r="J86" s="69"/>
      <c r="K86" s="69"/>
      <c r="L86" s="69"/>
      <c r="M86" s="69"/>
      <c r="N86" s="69"/>
      <c r="O86" s="69"/>
      <c r="P86" s="69"/>
      <c r="Q86" s="69"/>
    </row>
    <row r="87" spans="4:17" ht="15" customHeight="1" x14ac:dyDescent="0.25">
      <c r="D87" s="69"/>
      <c r="E87" s="109" t="s">
        <v>328</v>
      </c>
      <c r="F87" s="69"/>
      <c r="G87" s="69"/>
      <c r="H87" s="69"/>
      <c r="I87" s="69"/>
      <c r="J87" s="69"/>
      <c r="K87" s="69"/>
      <c r="L87" s="69"/>
      <c r="M87" s="69"/>
      <c r="N87" s="69"/>
      <c r="O87" s="69"/>
      <c r="P87" s="69"/>
      <c r="Q87" s="69"/>
    </row>
    <row r="88" spans="4:17" ht="15" customHeight="1" x14ac:dyDescent="0.25">
      <c r="D88" s="69"/>
      <c r="E88" s="109" t="s">
        <v>329</v>
      </c>
      <c r="F88" s="69"/>
      <c r="G88" s="69"/>
      <c r="H88" s="69"/>
      <c r="I88" s="69"/>
      <c r="J88" s="69"/>
      <c r="K88" s="69"/>
      <c r="L88" s="69"/>
      <c r="M88" s="69"/>
      <c r="N88" s="69"/>
      <c r="O88" s="69"/>
      <c r="P88" s="69"/>
      <c r="Q88" s="69"/>
    </row>
    <row r="89" spans="4:17" ht="15" customHeight="1" x14ac:dyDescent="0.25">
      <c r="D89" s="69"/>
      <c r="E89" s="109" t="s">
        <v>330</v>
      </c>
      <c r="F89" s="69"/>
      <c r="G89" s="69"/>
      <c r="H89" s="69"/>
      <c r="I89" s="69"/>
      <c r="J89" s="69"/>
      <c r="K89" s="69"/>
      <c r="L89" s="69"/>
      <c r="M89" s="69"/>
      <c r="N89" s="69"/>
      <c r="O89" s="69"/>
      <c r="P89" s="69"/>
      <c r="Q89" s="69"/>
    </row>
    <row r="90" spans="4:17" ht="15" customHeight="1" x14ac:dyDescent="0.25">
      <c r="D90" s="69"/>
      <c r="E90" s="109" t="s">
        <v>331</v>
      </c>
      <c r="F90" s="69"/>
      <c r="G90" s="69"/>
      <c r="H90" s="69"/>
      <c r="I90" s="69"/>
      <c r="J90" s="69"/>
      <c r="K90" s="69"/>
      <c r="L90" s="69"/>
      <c r="M90" s="69"/>
      <c r="N90" s="69"/>
      <c r="O90" s="69"/>
      <c r="P90" s="69"/>
      <c r="Q90" s="69"/>
    </row>
    <row r="91" spans="4:17" ht="15" customHeight="1" x14ac:dyDescent="0.25">
      <c r="D91" s="69"/>
      <c r="E91" s="109" t="s">
        <v>332</v>
      </c>
      <c r="F91" s="69"/>
      <c r="G91" s="69"/>
      <c r="H91" s="69"/>
      <c r="I91" s="69"/>
      <c r="J91" s="69"/>
      <c r="K91" s="69"/>
      <c r="L91" s="69"/>
      <c r="M91" s="69"/>
      <c r="N91" s="69"/>
      <c r="O91" s="69"/>
      <c r="P91" s="69"/>
      <c r="Q91" s="69"/>
    </row>
    <row r="92" spans="4:17" ht="15" customHeight="1" x14ac:dyDescent="0.25">
      <c r="D92" s="69"/>
      <c r="E92" s="109" t="s">
        <v>333</v>
      </c>
      <c r="F92" s="69"/>
      <c r="G92" s="69"/>
      <c r="H92" s="69"/>
      <c r="I92" s="69"/>
      <c r="J92" s="69"/>
      <c r="K92" s="69"/>
      <c r="L92" s="69"/>
      <c r="M92" s="69"/>
      <c r="N92" s="69"/>
      <c r="O92" s="69"/>
      <c r="P92" s="69"/>
      <c r="Q92" s="69"/>
    </row>
    <row r="93" spans="4:17" ht="15" customHeight="1" x14ac:dyDescent="0.25">
      <c r="D93" s="69"/>
      <c r="E93" s="109" t="s">
        <v>334</v>
      </c>
      <c r="F93" s="69"/>
      <c r="G93" s="69"/>
      <c r="H93" s="69"/>
      <c r="I93" s="69"/>
      <c r="J93" s="69"/>
      <c r="K93" s="69"/>
      <c r="L93" s="69"/>
      <c r="M93" s="69"/>
      <c r="N93" s="69"/>
      <c r="O93" s="69"/>
      <c r="P93" s="69"/>
      <c r="Q93" s="69"/>
    </row>
    <row r="94" spans="4:17" ht="15" customHeight="1" x14ac:dyDescent="0.25">
      <c r="D94" s="69"/>
      <c r="E94" s="109" t="s">
        <v>335</v>
      </c>
      <c r="F94" s="69"/>
      <c r="G94" s="69"/>
      <c r="H94" s="69"/>
      <c r="I94" s="69"/>
      <c r="J94" s="69"/>
      <c r="K94" s="69"/>
      <c r="L94" s="69"/>
      <c r="M94" s="69"/>
      <c r="N94" s="69"/>
      <c r="O94" s="69"/>
      <c r="P94" s="69"/>
      <c r="Q94" s="69"/>
    </row>
    <row r="95" spans="4:17" ht="15" customHeight="1" x14ac:dyDescent="0.25">
      <c r="D95" s="69"/>
      <c r="E95" s="109" t="s">
        <v>336</v>
      </c>
      <c r="F95" s="69"/>
      <c r="G95" s="69"/>
      <c r="H95" s="69"/>
      <c r="I95" s="69"/>
      <c r="J95" s="69"/>
      <c r="K95" s="69"/>
      <c r="L95" s="69"/>
      <c r="M95" s="69"/>
      <c r="N95" s="69"/>
      <c r="O95" s="69"/>
      <c r="P95" s="69"/>
      <c r="Q95" s="69"/>
    </row>
    <row r="96" spans="4:17" ht="15" customHeight="1" x14ac:dyDescent="0.25">
      <c r="D96" s="69"/>
      <c r="E96" s="109" t="s">
        <v>337</v>
      </c>
      <c r="F96" s="69"/>
      <c r="G96" s="69"/>
      <c r="H96" s="69"/>
      <c r="I96" s="69"/>
      <c r="J96" s="69"/>
      <c r="K96" s="69"/>
      <c r="L96" s="69"/>
      <c r="M96" s="69"/>
      <c r="N96" s="69"/>
      <c r="O96" s="69"/>
      <c r="P96" s="69"/>
      <c r="Q96" s="69"/>
    </row>
    <row r="97" spans="4:17" ht="15" customHeight="1" x14ac:dyDescent="0.25">
      <c r="D97" s="69"/>
      <c r="E97" s="109" t="s">
        <v>338</v>
      </c>
      <c r="F97" s="69"/>
      <c r="G97" s="69"/>
      <c r="H97" s="69"/>
      <c r="I97" s="69"/>
      <c r="J97" s="69"/>
      <c r="K97" s="69"/>
      <c r="L97" s="69"/>
      <c r="M97" s="69"/>
      <c r="N97" s="69"/>
      <c r="O97" s="69"/>
      <c r="P97" s="69"/>
      <c r="Q97" s="69"/>
    </row>
    <row r="98" spans="4:17" ht="15" customHeight="1" x14ac:dyDescent="0.25">
      <c r="D98" s="69"/>
      <c r="E98" s="109" t="s">
        <v>339</v>
      </c>
      <c r="F98" s="69"/>
      <c r="G98" s="69"/>
      <c r="H98" s="69"/>
      <c r="I98" s="69"/>
      <c r="J98" s="69"/>
      <c r="K98" s="69"/>
      <c r="L98" s="69"/>
      <c r="M98" s="69"/>
      <c r="N98" s="69"/>
      <c r="O98" s="69"/>
      <c r="P98" s="69"/>
      <c r="Q98" s="69"/>
    </row>
    <row r="99" spans="4:17" ht="15" customHeight="1" x14ac:dyDescent="0.25">
      <c r="D99" s="69"/>
      <c r="E99" s="109" t="s">
        <v>340</v>
      </c>
      <c r="F99" s="69"/>
      <c r="G99" s="69"/>
      <c r="H99" s="69"/>
      <c r="I99" s="69"/>
      <c r="J99" s="69"/>
      <c r="K99" s="69"/>
      <c r="L99" s="69"/>
      <c r="M99" s="69"/>
      <c r="N99" s="69"/>
      <c r="O99" s="69"/>
      <c r="P99" s="69"/>
      <c r="Q99" s="69"/>
    </row>
    <row r="100" spans="4:17" ht="15" customHeight="1" x14ac:dyDescent="0.25">
      <c r="D100" s="69"/>
      <c r="E100" s="109" t="s">
        <v>341</v>
      </c>
      <c r="F100" s="69"/>
      <c r="G100" s="69"/>
      <c r="H100" s="69"/>
      <c r="I100" s="69"/>
      <c r="J100" s="69"/>
      <c r="K100" s="69"/>
      <c r="L100" s="69"/>
      <c r="M100" s="69"/>
      <c r="N100" s="69"/>
      <c r="O100" s="69"/>
      <c r="P100" s="69"/>
      <c r="Q100" s="69"/>
    </row>
    <row r="101" spans="4:17" ht="15" customHeight="1" x14ac:dyDescent="0.25">
      <c r="D101" s="69"/>
      <c r="E101" s="109" t="s">
        <v>342</v>
      </c>
      <c r="F101" s="69"/>
      <c r="G101" s="69"/>
      <c r="H101" s="69"/>
      <c r="I101" s="69"/>
      <c r="J101" s="69"/>
      <c r="K101" s="69"/>
      <c r="L101" s="69"/>
      <c r="M101" s="69"/>
      <c r="N101" s="69"/>
      <c r="O101" s="69"/>
      <c r="P101" s="69"/>
      <c r="Q101" s="69"/>
    </row>
    <row r="102" spans="4:17" ht="15" customHeight="1" x14ac:dyDescent="0.25">
      <c r="D102" s="69"/>
      <c r="E102" s="109" t="s">
        <v>343</v>
      </c>
      <c r="F102" s="69"/>
      <c r="G102" s="69"/>
      <c r="H102" s="69"/>
      <c r="I102" s="69"/>
      <c r="J102" s="69"/>
      <c r="K102" s="69"/>
      <c r="L102" s="69"/>
      <c r="M102" s="69"/>
      <c r="N102" s="69"/>
      <c r="O102" s="69"/>
      <c r="P102" s="69"/>
      <c r="Q102" s="69"/>
    </row>
    <row r="103" spans="4:17" ht="15" customHeight="1" x14ac:dyDescent="0.25">
      <c r="D103" s="69"/>
      <c r="E103" s="109" t="s">
        <v>344</v>
      </c>
      <c r="F103" s="69"/>
      <c r="G103" s="69"/>
      <c r="H103" s="69"/>
      <c r="I103" s="69"/>
      <c r="J103" s="69"/>
      <c r="K103" s="69"/>
      <c r="L103" s="69"/>
      <c r="M103" s="69"/>
      <c r="N103" s="69"/>
      <c r="O103" s="69"/>
      <c r="P103" s="69"/>
      <c r="Q103" s="69"/>
    </row>
    <row r="104" spans="4:17" ht="15" customHeight="1" x14ac:dyDescent="0.25">
      <c r="D104" s="69"/>
      <c r="E104" s="109" t="s">
        <v>345</v>
      </c>
      <c r="F104" s="69"/>
      <c r="G104" s="69"/>
      <c r="H104" s="69"/>
      <c r="I104" s="69"/>
      <c r="J104" s="69"/>
      <c r="K104" s="69"/>
      <c r="L104" s="69"/>
      <c r="M104" s="69"/>
      <c r="N104" s="69"/>
      <c r="O104" s="69"/>
      <c r="P104" s="69"/>
      <c r="Q104" s="69"/>
    </row>
    <row r="105" spans="4:17" ht="15" customHeight="1" x14ac:dyDescent="0.25">
      <c r="D105" s="69"/>
      <c r="E105" s="109" t="s">
        <v>346</v>
      </c>
      <c r="F105" s="69"/>
      <c r="G105" s="69"/>
      <c r="H105" s="69"/>
      <c r="I105" s="69"/>
      <c r="J105" s="69"/>
      <c r="K105" s="69"/>
      <c r="L105" s="69"/>
      <c r="M105" s="69"/>
      <c r="N105" s="69"/>
      <c r="O105" s="69"/>
      <c r="P105" s="69"/>
      <c r="Q105" s="69"/>
    </row>
    <row r="106" spans="4:17" ht="15" customHeight="1" x14ac:dyDescent="0.25">
      <c r="D106" s="69"/>
      <c r="E106" s="109" t="s">
        <v>347</v>
      </c>
      <c r="F106" s="69"/>
      <c r="G106" s="69"/>
      <c r="H106" s="69"/>
      <c r="I106" s="69"/>
      <c r="J106" s="69"/>
      <c r="K106" s="69"/>
      <c r="L106" s="69"/>
      <c r="M106" s="69"/>
      <c r="N106" s="69"/>
      <c r="O106" s="69"/>
      <c r="P106" s="69"/>
      <c r="Q106" s="69"/>
    </row>
    <row r="107" spans="4:17" ht="15" customHeight="1" x14ac:dyDescent="0.25">
      <c r="D107" s="69"/>
      <c r="E107" s="109" t="s">
        <v>348</v>
      </c>
      <c r="F107" s="69"/>
      <c r="G107" s="69"/>
      <c r="H107" s="69"/>
      <c r="I107" s="69"/>
      <c r="J107" s="69"/>
      <c r="K107" s="69"/>
      <c r="L107" s="69"/>
      <c r="M107" s="69"/>
      <c r="N107" s="69"/>
      <c r="O107" s="69"/>
      <c r="P107" s="69"/>
      <c r="Q107" s="69"/>
    </row>
    <row r="108" spans="4:17" ht="15" customHeight="1" x14ac:dyDescent="0.25">
      <c r="D108" s="69"/>
      <c r="E108" s="109" t="s">
        <v>349</v>
      </c>
      <c r="F108" s="69"/>
      <c r="G108" s="69"/>
      <c r="H108" s="69"/>
      <c r="I108" s="69"/>
      <c r="J108" s="69"/>
      <c r="K108" s="69"/>
      <c r="L108" s="69"/>
      <c r="M108" s="69"/>
      <c r="N108" s="69"/>
      <c r="O108" s="69"/>
      <c r="P108" s="69"/>
      <c r="Q108" s="69"/>
    </row>
    <row r="109" spans="4:17" ht="15" customHeight="1" x14ac:dyDescent="0.25">
      <c r="D109" s="69"/>
      <c r="E109" s="109" t="s">
        <v>350</v>
      </c>
      <c r="F109" s="69"/>
      <c r="G109" s="69"/>
      <c r="H109" s="69"/>
      <c r="I109" s="69"/>
      <c r="J109" s="69"/>
      <c r="K109" s="69"/>
      <c r="L109" s="69"/>
      <c r="M109" s="69"/>
      <c r="N109" s="69"/>
      <c r="O109" s="69"/>
      <c r="P109" s="69"/>
      <c r="Q109" s="69"/>
    </row>
    <row r="110" spans="4:17" ht="15" customHeight="1" x14ac:dyDescent="0.25">
      <c r="D110" s="69"/>
      <c r="E110" s="109" t="s">
        <v>351</v>
      </c>
      <c r="F110" s="69"/>
      <c r="G110" s="69"/>
      <c r="H110" s="69"/>
      <c r="I110" s="69"/>
      <c r="J110" s="69"/>
      <c r="K110" s="69"/>
      <c r="L110" s="69"/>
      <c r="M110" s="69"/>
      <c r="N110" s="69"/>
      <c r="O110" s="69"/>
      <c r="P110" s="69"/>
      <c r="Q110" s="69"/>
    </row>
    <row r="111" spans="4:17" ht="15" customHeight="1" x14ac:dyDescent="0.25">
      <c r="D111" s="69"/>
      <c r="E111" s="109" t="s">
        <v>352</v>
      </c>
      <c r="F111" s="69"/>
      <c r="G111" s="69"/>
      <c r="H111" s="69"/>
      <c r="I111" s="69"/>
      <c r="J111" s="69"/>
      <c r="K111" s="69"/>
      <c r="L111" s="69"/>
      <c r="M111" s="69"/>
      <c r="N111" s="69"/>
      <c r="O111" s="69"/>
      <c r="P111" s="69"/>
      <c r="Q111" s="69"/>
    </row>
    <row r="112" spans="4:17" ht="15" customHeight="1" x14ac:dyDescent="0.25">
      <c r="D112" s="69"/>
      <c r="E112" s="109" t="s">
        <v>353</v>
      </c>
      <c r="F112" s="69"/>
      <c r="G112" s="69"/>
      <c r="H112" s="69"/>
      <c r="I112" s="69"/>
      <c r="J112" s="69"/>
      <c r="K112" s="69"/>
      <c r="L112" s="69"/>
      <c r="M112" s="69"/>
      <c r="N112" s="69"/>
      <c r="O112" s="69"/>
      <c r="P112" s="69"/>
      <c r="Q112" s="69"/>
    </row>
    <row r="113" spans="4:17" ht="15" customHeight="1" x14ac:dyDescent="0.25">
      <c r="D113" s="69"/>
      <c r="E113" s="109" t="s">
        <v>354</v>
      </c>
      <c r="F113" s="69"/>
      <c r="G113" s="69"/>
      <c r="H113" s="69"/>
      <c r="I113" s="69"/>
      <c r="J113" s="69"/>
      <c r="K113" s="69"/>
      <c r="L113" s="69"/>
      <c r="M113" s="69"/>
      <c r="N113" s="69"/>
      <c r="O113" s="69"/>
      <c r="P113" s="69"/>
      <c r="Q113" s="69"/>
    </row>
    <row r="114" spans="4:17" ht="15" customHeight="1" x14ac:dyDescent="0.25">
      <c r="D114" s="69"/>
      <c r="E114" s="109" t="s">
        <v>355</v>
      </c>
      <c r="F114" s="69"/>
      <c r="G114" s="69"/>
      <c r="H114" s="69"/>
      <c r="I114" s="69"/>
      <c r="J114" s="69"/>
      <c r="K114" s="69"/>
      <c r="L114" s="69"/>
      <c r="M114" s="69"/>
      <c r="N114" s="69"/>
      <c r="O114" s="69"/>
      <c r="P114" s="69"/>
      <c r="Q114" s="69"/>
    </row>
    <row r="115" spans="4:17" ht="15" customHeight="1" x14ac:dyDescent="0.25">
      <c r="D115" s="69"/>
      <c r="E115" s="109" t="s">
        <v>356</v>
      </c>
      <c r="F115" s="69"/>
      <c r="G115" s="69"/>
      <c r="H115" s="69"/>
      <c r="I115" s="69"/>
      <c r="J115" s="69"/>
      <c r="K115" s="69"/>
      <c r="L115" s="69"/>
      <c r="M115" s="69"/>
      <c r="N115" s="69"/>
      <c r="O115" s="69"/>
      <c r="P115" s="69"/>
      <c r="Q115" s="69"/>
    </row>
    <row r="116" spans="4:17" ht="15" customHeight="1" x14ac:dyDescent="0.25">
      <c r="D116" s="69"/>
      <c r="E116" s="109" t="s">
        <v>357</v>
      </c>
      <c r="F116" s="69"/>
      <c r="G116" s="69"/>
      <c r="H116" s="69"/>
      <c r="I116" s="69"/>
      <c r="J116" s="69"/>
      <c r="K116" s="69"/>
      <c r="L116" s="69"/>
      <c r="M116" s="69"/>
      <c r="N116" s="69"/>
      <c r="O116" s="69"/>
      <c r="P116" s="69"/>
      <c r="Q116" s="69"/>
    </row>
    <row r="117" spans="4:17" ht="15" customHeight="1" x14ac:dyDescent="0.25">
      <c r="D117" s="69"/>
      <c r="E117" s="109" t="s">
        <v>358</v>
      </c>
      <c r="F117" s="69"/>
      <c r="G117" s="69"/>
      <c r="H117" s="69"/>
      <c r="I117" s="69"/>
      <c r="J117" s="69"/>
      <c r="K117" s="69"/>
      <c r="L117" s="69"/>
      <c r="M117" s="69"/>
      <c r="N117" s="69"/>
      <c r="O117" s="69"/>
      <c r="P117" s="69"/>
      <c r="Q117" s="69"/>
    </row>
    <row r="118" spans="4:17" ht="15" customHeight="1" x14ac:dyDescent="0.25">
      <c r="D118" s="69"/>
      <c r="E118" s="109" t="s">
        <v>359</v>
      </c>
      <c r="F118" s="69"/>
      <c r="G118" s="69"/>
      <c r="H118" s="69"/>
      <c r="I118" s="69"/>
      <c r="J118" s="69"/>
      <c r="K118" s="69"/>
      <c r="L118" s="69"/>
      <c r="M118" s="69"/>
      <c r="N118" s="69"/>
      <c r="O118" s="69"/>
      <c r="P118" s="69"/>
      <c r="Q118" s="69"/>
    </row>
    <row r="119" spans="4:17" ht="15" customHeight="1" x14ac:dyDescent="0.25">
      <c r="D119" s="69"/>
      <c r="E119" s="109" t="s">
        <v>360</v>
      </c>
      <c r="F119" s="69"/>
      <c r="G119" s="69"/>
      <c r="H119" s="69"/>
      <c r="I119" s="69"/>
      <c r="J119" s="69"/>
      <c r="K119" s="69"/>
      <c r="L119" s="69"/>
      <c r="M119" s="69"/>
      <c r="N119" s="69"/>
      <c r="O119" s="69"/>
      <c r="P119" s="69"/>
      <c r="Q119" s="69"/>
    </row>
    <row r="120" spans="4:17" ht="15" customHeight="1" x14ac:dyDescent="0.25">
      <c r="D120" s="69"/>
      <c r="E120" s="109" t="s">
        <v>361</v>
      </c>
      <c r="F120" s="69"/>
      <c r="G120" s="69"/>
      <c r="H120" s="69"/>
      <c r="I120" s="69"/>
      <c r="J120" s="69"/>
      <c r="K120" s="69"/>
      <c r="L120" s="69"/>
      <c r="M120" s="69"/>
      <c r="N120" s="69"/>
      <c r="O120" s="69"/>
      <c r="P120" s="69"/>
      <c r="Q120" s="69"/>
    </row>
    <row r="121" spans="4:17" ht="15" customHeight="1" x14ac:dyDescent="0.25">
      <c r="D121" s="69"/>
      <c r="E121" s="109" t="s">
        <v>362</v>
      </c>
      <c r="F121" s="69"/>
      <c r="G121" s="69"/>
      <c r="H121" s="69"/>
      <c r="I121" s="69"/>
      <c r="J121" s="69"/>
      <c r="K121" s="69"/>
      <c r="L121" s="69"/>
      <c r="M121" s="69"/>
      <c r="N121" s="69"/>
      <c r="O121" s="69"/>
      <c r="P121" s="69"/>
      <c r="Q121" s="69"/>
    </row>
    <row r="122" spans="4:17" ht="15" customHeight="1" x14ac:dyDescent="0.25">
      <c r="D122" s="69"/>
      <c r="E122" s="109" t="s">
        <v>363</v>
      </c>
      <c r="F122" s="69"/>
      <c r="G122" s="69"/>
      <c r="H122" s="69"/>
      <c r="I122" s="69"/>
      <c r="J122" s="69"/>
      <c r="K122" s="69"/>
      <c r="L122" s="69"/>
      <c r="M122" s="69"/>
      <c r="N122" s="69"/>
      <c r="O122" s="69"/>
      <c r="P122" s="69"/>
      <c r="Q122" s="69"/>
    </row>
    <row r="123" spans="4:17" ht="15" customHeight="1" x14ac:dyDescent="0.25">
      <c r="D123" s="69"/>
      <c r="E123" s="109" t="s">
        <v>364</v>
      </c>
      <c r="F123" s="69"/>
      <c r="G123" s="69"/>
      <c r="H123" s="69"/>
      <c r="I123" s="69"/>
      <c r="J123" s="69"/>
      <c r="K123" s="69"/>
      <c r="L123" s="69"/>
      <c r="M123" s="69"/>
      <c r="N123" s="69"/>
      <c r="O123" s="69"/>
      <c r="P123" s="69"/>
      <c r="Q123" s="69"/>
    </row>
    <row r="124" spans="4:17" ht="15" customHeight="1" x14ac:dyDescent="0.25">
      <c r="D124" s="69"/>
      <c r="E124" s="109" t="s">
        <v>365</v>
      </c>
      <c r="F124" s="69"/>
      <c r="G124" s="69"/>
      <c r="H124" s="69"/>
      <c r="I124" s="69"/>
      <c r="J124" s="69"/>
      <c r="K124" s="69"/>
      <c r="L124" s="69"/>
      <c r="M124" s="69"/>
      <c r="N124" s="69"/>
      <c r="O124" s="69"/>
      <c r="P124" s="69"/>
      <c r="Q124" s="69"/>
    </row>
    <row r="125" spans="4:17" ht="15" customHeight="1" x14ac:dyDescent="0.25">
      <c r="D125" s="69"/>
      <c r="E125" s="109" t="s">
        <v>366</v>
      </c>
      <c r="F125" s="69"/>
      <c r="G125" s="69"/>
      <c r="H125" s="69"/>
      <c r="I125" s="69"/>
      <c r="J125" s="69"/>
      <c r="K125" s="69"/>
      <c r="L125" s="69"/>
      <c r="M125" s="69"/>
      <c r="N125" s="69"/>
      <c r="O125" s="69"/>
      <c r="P125" s="69"/>
      <c r="Q125" s="69"/>
    </row>
    <row r="126" spans="4:17" ht="15" customHeight="1" x14ac:dyDescent="0.25">
      <c r="D126" s="69"/>
      <c r="E126" s="109" t="s">
        <v>367</v>
      </c>
      <c r="F126" s="69"/>
      <c r="G126" s="69"/>
      <c r="H126" s="69"/>
      <c r="I126" s="69"/>
      <c r="J126" s="69"/>
      <c r="K126" s="69"/>
      <c r="L126" s="69"/>
      <c r="M126" s="69"/>
      <c r="N126" s="69"/>
      <c r="O126" s="69"/>
      <c r="P126" s="69"/>
      <c r="Q126" s="69"/>
    </row>
    <row r="127" spans="4:17" ht="15" customHeight="1" x14ac:dyDescent="0.25">
      <c r="D127" s="69"/>
      <c r="E127" s="109" t="s">
        <v>368</v>
      </c>
      <c r="F127" s="69"/>
      <c r="G127" s="69"/>
      <c r="H127" s="69"/>
      <c r="I127" s="69"/>
      <c r="J127" s="69"/>
      <c r="K127" s="69"/>
      <c r="L127" s="69"/>
      <c r="M127" s="69"/>
      <c r="N127" s="69"/>
      <c r="O127" s="69"/>
      <c r="P127" s="69"/>
      <c r="Q127" s="69"/>
    </row>
    <row r="128" spans="4:17" ht="15" customHeight="1" x14ac:dyDescent="0.25">
      <c r="D128" s="69"/>
      <c r="E128" s="109" t="s">
        <v>369</v>
      </c>
      <c r="F128" s="69"/>
      <c r="G128" s="69"/>
      <c r="H128" s="69"/>
      <c r="I128" s="69"/>
      <c r="J128" s="69"/>
      <c r="K128" s="69"/>
      <c r="L128" s="69"/>
      <c r="M128" s="69"/>
      <c r="N128" s="69"/>
      <c r="O128" s="69"/>
      <c r="P128" s="69"/>
      <c r="Q128" s="69"/>
    </row>
    <row r="129" spans="4:17" ht="15" customHeight="1" x14ac:dyDescent="0.25">
      <c r="D129" s="69"/>
      <c r="E129" s="109" t="s">
        <v>370</v>
      </c>
      <c r="F129" s="69"/>
      <c r="G129" s="69"/>
      <c r="H129" s="69"/>
      <c r="I129" s="69"/>
      <c r="J129" s="69"/>
      <c r="K129" s="69"/>
      <c r="L129" s="69"/>
      <c r="M129" s="69"/>
      <c r="N129" s="69"/>
      <c r="O129" s="69"/>
      <c r="P129" s="69"/>
      <c r="Q129" s="69"/>
    </row>
    <row r="130" spans="4:17" ht="15" customHeight="1" x14ac:dyDescent="0.25">
      <c r="D130" s="69"/>
      <c r="E130" s="109" t="s">
        <v>371</v>
      </c>
      <c r="F130" s="69"/>
      <c r="G130" s="69"/>
      <c r="H130" s="69"/>
      <c r="I130" s="69"/>
      <c r="J130" s="69"/>
      <c r="K130" s="69"/>
      <c r="L130" s="69"/>
      <c r="M130" s="69"/>
      <c r="N130" s="69"/>
      <c r="O130" s="69"/>
      <c r="P130" s="69"/>
      <c r="Q130" s="69"/>
    </row>
    <row r="131" spans="4:17" ht="15" customHeight="1" x14ac:dyDescent="0.25">
      <c r="D131" s="69"/>
      <c r="E131" s="109" t="s">
        <v>372</v>
      </c>
      <c r="F131" s="69"/>
      <c r="G131" s="69"/>
      <c r="H131" s="69"/>
      <c r="I131" s="69"/>
      <c r="J131" s="69"/>
      <c r="K131" s="69"/>
      <c r="L131" s="69"/>
      <c r="M131" s="69"/>
      <c r="N131" s="69"/>
      <c r="O131" s="69"/>
      <c r="P131" s="69"/>
      <c r="Q131" s="69"/>
    </row>
    <row r="132" spans="4:17" ht="15" customHeight="1" x14ac:dyDescent="0.25">
      <c r="D132" s="69"/>
      <c r="E132" s="109" t="s">
        <v>373</v>
      </c>
      <c r="F132" s="69"/>
      <c r="G132" s="69"/>
      <c r="H132" s="69"/>
      <c r="I132" s="69"/>
      <c r="J132" s="69"/>
      <c r="K132" s="69"/>
      <c r="L132" s="69"/>
      <c r="M132" s="69"/>
      <c r="N132" s="69"/>
      <c r="O132" s="69"/>
      <c r="P132" s="69"/>
      <c r="Q132" s="69"/>
    </row>
    <row r="133" spans="4:17" ht="15" customHeight="1" x14ac:dyDescent="0.25">
      <c r="D133" s="69"/>
      <c r="E133" s="109" t="s">
        <v>374</v>
      </c>
      <c r="F133" s="69"/>
      <c r="G133" s="69"/>
      <c r="H133" s="69"/>
      <c r="I133" s="69"/>
      <c r="J133" s="69"/>
      <c r="K133" s="69"/>
      <c r="L133" s="69"/>
      <c r="M133" s="69"/>
      <c r="N133" s="69"/>
      <c r="O133" s="69"/>
      <c r="P133" s="69"/>
      <c r="Q133" s="69"/>
    </row>
    <row r="134" spans="4:17" ht="15" customHeight="1" x14ac:dyDescent="0.25">
      <c r="D134" s="69"/>
      <c r="E134" s="109" t="s">
        <v>375</v>
      </c>
      <c r="F134" s="69"/>
      <c r="G134" s="69"/>
      <c r="H134" s="69"/>
      <c r="I134" s="69"/>
      <c r="J134" s="69"/>
      <c r="K134" s="69"/>
      <c r="L134" s="69"/>
      <c r="M134" s="69"/>
      <c r="N134" s="69"/>
      <c r="O134" s="69"/>
      <c r="P134" s="69"/>
      <c r="Q134" s="69"/>
    </row>
    <row r="135" spans="4:17" ht="15" customHeight="1" x14ac:dyDescent="0.25">
      <c r="D135" s="69"/>
      <c r="E135" s="109" t="s">
        <v>376</v>
      </c>
      <c r="F135" s="69"/>
      <c r="G135" s="69"/>
      <c r="H135" s="69"/>
      <c r="I135" s="69"/>
      <c r="J135" s="69"/>
      <c r="K135" s="69"/>
      <c r="L135" s="69"/>
      <c r="M135" s="69"/>
      <c r="N135" s="69"/>
      <c r="O135" s="69"/>
      <c r="P135" s="69"/>
      <c r="Q135" s="69"/>
    </row>
    <row r="136" spans="4:17" ht="15" customHeight="1" x14ac:dyDescent="0.25">
      <c r="D136" s="69"/>
      <c r="E136" s="109" t="s">
        <v>377</v>
      </c>
      <c r="F136" s="69"/>
      <c r="G136" s="69"/>
      <c r="H136" s="69"/>
      <c r="I136" s="69"/>
      <c r="J136" s="69"/>
      <c r="K136" s="69"/>
      <c r="L136" s="69"/>
      <c r="M136" s="69"/>
      <c r="N136" s="69"/>
      <c r="O136" s="69"/>
      <c r="P136" s="69"/>
      <c r="Q136" s="69"/>
    </row>
    <row r="137" spans="4:17" ht="15" customHeight="1" x14ac:dyDescent="0.25">
      <c r="D137" s="69"/>
      <c r="E137" s="109" t="s">
        <v>378</v>
      </c>
      <c r="F137" s="69"/>
      <c r="G137" s="69"/>
      <c r="H137" s="69"/>
      <c r="I137" s="69"/>
      <c r="J137" s="69"/>
      <c r="K137" s="69"/>
      <c r="L137" s="69"/>
      <c r="M137" s="69"/>
      <c r="N137" s="69"/>
      <c r="O137" s="69"/>
      <c r="P137" s="69"/>
      <c r="Q137" s="69"/>
    </row>
    <row r="138" spans="4:17" ht="15" customHeight="1" x14ac:dyDescent="0.25">
      <c r="D138" s="69"/>
      <c r="E138" s="109" t="s">
        <v>379</v>
      </c>
      <c r="F138" s="69"/>
      <c r="G138" s="69"/>
      <c r="H138" s="69"/>
      <c r="I138" s="69"/>
      <c r="J138" s="69"/>
      <c r="K138" s="69"/>
      <c r="L138" s="69"/>
      <c r="M138" s="69"/>
      <c r="N138" s="69"/>
      <c r="O138" s="69"/>
      <c r="P138" s="69"/>
      <c r="Q138" s="69"/>
    </row>
    <row r="139" spans="4:17" ht="15" customHeight="1" x14ac:dyDescent="0.25">
      <c r="D139" s="69"/>
      <c r="E139" s="109" t="s">
        <v>380</v>
      </c>
      <c r="F139" s="69"/>
      <c r="G139" s="69"/>
      <c r="H139" s="69"/>
      <c r="I139" s="69"/>
      <c r="J139" s="69"/>
      <c r="K139" s="69"/>
      <c r="L139" s="69"/>
      <c r="M139" s="69"/>
      <c r="N139" s="69"/>
      <c r="O139" s="69"/>
      <c r="P139" s="69"/>
      <c r="Q139" s="69"/>
    </row>
    <row r="140" spans="4:17" ht="15" customHeight="1" x14ac:dyDescent="0.25">
      <c r="D140" s="69"/>
      <c r="E140" s="109" t="s">
        <v>381</v>
      </c>
      <c r="F140" s="69"/>
      <c r="G140" s="69"/>
      <c r="H140" s="69"/>
      <c r="I140" s="69"/>
      <c r="J140" s="69"/>
      <c r="K140" s="69"/>
      <c r="L140" s="69"/>
      <c r="M140" s="69"/>
      <c r="N140" s="69"/>
      <c r="O140" s="69"/>
      <c r="P140" s="69"/>
      <c r="Q140" s="69"/>
    </row>
    <row r="141" spans="4:17" ht="15" customHeight="1" x14ac:dyDescent="0.25">
      <c r="D141" s="69"/>
      <c r="E141" s="109" t="s">
        <v>382</v>
      </c>
      <c r="F141" s="69"/>
      <c r="G141" s="69"/>
      <c r="H141" s="69"/>
      <c r="I141" s="69"/>
      <c r="J141" s="69"/>
      <c r="K141" s="69"/>
      <c r="L141" s="69"/>
      <c r="M141" s="69"/>
      <c r="N141" s="69"/>
      <c r="O141" s="69"/>
      <c r="P141" s="69"/>
      <c r="Q141" s="69"/>
    </row>
    <row r="142" spans="4:17" ht="15" customHeight="1" x14ac:dyDescent="0.25">
      <c r="D142" s="69"/>
      <c r="E142" s="109" t="s">
        <v>383</v>
      </c>
      <c r="F142" s="69"/>
      <c r="G142" s="69"/>
      <c r="H142" s="69"/>
      <c r="I142" s="69"/>
      <c r="J142" s="69"/>
      <c r="K142" s="69"/>
      <c r="L142" s="69"/>
      <c r="M142" s="69"/>
      <c r="N142" s="69"/>
      <c r="O142" s="69"/>
      <c r="P142" s="69"/>
      <c r="Q142" s="69"/>
    </row>
    <row r="143" spans="4:17" ht="15" customHeight="1" x14ac:dyDescent="0.25">
      <c r="D143" s="69"/>
      <c r="E143" s="109" t="s">
        <v>384</v>
      </c>
      <c r="F143" s="69"/>
      <c r="G143" s="69"/>
      <c r="H143" s="69"/>
      <c r="I143" s="69"/>
      <c r="J143" s="69"/>
      <c r="K143" s="69"/>
      <c r="L143" s="69"/>
      <c r="M143" s="69"/>
      <c r="N143" s="69"/>
      <c r="O143" s="69"/>
      <c r="P143" s="69"/>
      <c r="Q143" s="69"/>
    </row>
    <row r="144" spans="4:17" ht="15" customHeight="1" x14ac:dyDescent="0.25">
      <c r="D144" s="69"/>
      <c r="E144" s="109" t="s">
        <v>385</v>
      </c>
      <c r="F144" s="69"/>
      <c r="G144" s="69"/>
      <c r="H144" s="69"/>
      <c r="I144" s="69"/>
      <c r="J144" s="69"/>
      <c r="K144" s="69"/>
      <c r="L144" s="69"/>
      <c r="M144" s="69"/>
      <c r="N144" s="69"/>
      <c r="O144" s="69"/>
      <c r="P144" s="69"/>
      <c r="Q144" s="69"/>
    </row>
    <row r="145" spans="4:17" ht="15" customHeight="1" x14ac:dyDescent="0.25">
      <c r="D145" s="69"/>
      <c r="E145" s="109" t="s">
        <v>386</v>
      </c>
      <c r="F145" s="69"/>
      <c r="G145" s="69"/>
      <c r="H145" s="69"/>
      <c r="I145" s="69"/>
      <c r="J145" s="69"/>
      <c r="K145" s="69"/>
      <c r="L145" s="69"/>
      <c r="M145" s="69"/>
      <c r="N145" s="69"/>
      <c r="O145" s="69"/>
      <c r="P145" s="69"/>
      <c r="Q145" s="69"/>
    </row>
    <row r="146" spans="4:17" ht="15" customHeight="1" x14ac:dyDescent="0.25">
      <c r="D146" s="69"/>
      <c r="E146" s="109" t="s">
        <v>387</v>
      </c>
      <c r="F146" s="69"/>
      <c r="G146" s="69"/>
      <c r="H146" s="69"/>
      <c r="I146" s="69"/>
      <c r="J146" s="69"/>
      <c r="K146" s="69"/>
      <c r="L146" s="69"/>
      <c r="M146" s="69"/>
      <c r="N146" s="69"/>
      <c r="O146" s="69"/>
      <c r="P146" s="69"/>
      <c r="Q146" s="69"/>
    </row>
    <row r="147" spans="4:17" ht="15" customHeight="1" x14ac:dyDescent="0.25">
      <c r="D147" s="69"/>
      <c r="E147" s="109" t="s">
        <v>388</v>
      </c>
      <c r="F147" s="69"/>
      <c r="G147" s="69"/>
      <c r="H147" s="69"/>
      <c r="I147" s="69"/>
      <c r="J147" s="69"/>
      <c r="K147" s="69"/>
      <c r="L147" s="69"/>
      <c r="M147" s="69"/>
      <c r="N147" s="69"/>
      <c r="O147" s="69"/>
      <c r="P147" s="69"/>
      <c r="Q147" s="69"/>
    </row>
    <row r="148" spans="4:17" ht="15" customHeight="1" x14ac:dyDescent="0.25">
      <c r="D148" s="69"/>
      <c r="E148" s="109" t="s">
        <v>389</v>
      </c>
      <c r="F148" s="69"/>
      <c r="G148" s="69"/>
      <c r="H148" s="69"/>
      <c r="I148" s="69"/>
      <c r="J148" s="69"/>
      <c r="K148" s="69"/>
      <c r="L148" s="69"/>
      <c r="M148" s="69"/>
      <c r="N148" s="69"/>
      <c r="O148" s="69"/>
      <c r="P148" s="69"/>
      <c r="Q148" s="69"/>
    </row>
    <row r="149" spans="4:17" ht="15" customHeight="1" x14ac:dyDescent="0.25">
      <c r="D149" s="69"/>
      <c r="E149" s="109" t="s">
        <v>390</v>
      </c>
      <c r="F149" s="69"/>
      <c r="G149" s="69"/>
      <c r="H149" s="69"/>
      <c r="I149" s="69"/>
      <c r="J149" s="69"/>
      <c r="K149" s="69"/>
      <c r="L149" s="69"/>
      <c r="M149" s="69"/>
      <c r="N149" s="69"/>
      <c r="O149" s="69"/>
      <c r="P149" s="69"/>
      <c r="Q149" s="69"/>
    </row>
    <row r="150" spans="4:17" ht="15" customHeight="1" x14ac:dyDescent="0.25">
      <c r="D150" s="69"/>
      <c r="E150" s="109" t="s">
        <v>391</v>
      </c>
      <c r="F150" s="69"/>
      <c r="G150" s="69"/>
      <c r="H150" s="69"/>
      <c r="I150" s="69"/>
      <c r="J150" s="69"/>
      <c r="K150" s="69"/>
      <c r="L150" s="69"/>
      <c r="M150" s="69"/>
      <c r="N150" s="69"/>
      <c r="O150" s="69"/>
      <c r="P150" s="69"/>
      <c r="Q150" s="69"/>
    </row>
    <row r="151" spans="4:17" ht="15" customHeight="1" x14ac:dyDescent="0.25">
      <c r="D151" s="69"/>
      <c r="E151" s="109" t="s">
        <v>392</v>
      </c>
      <c r="F151" s="69"/>
      <c r="G151" s="69"/>
      <c r="H151" s="69"/>
      <c r="I151" s="69"/>
      <c r="J151" s="69"/>
      <c r="K151" s="69"/>
      <c r="L151" s="69"/>
      <c r="M151" s="69"/>
      <c r="N151" s="69"/>
      <c r="O151" s="69"/>
      <c r="P151" s="69"/>
      <c r="Q151" s="69"/>
    </row>
    <row r="152" spans="4:17" ht="15" customHeight="1" x14ac:dyDescent="0.25">
      <c r="D152" s="69"/>
      <c r="E152" s="109" t="s">
        <v>393</v>
      </c>
      <c r="F152" s="69"/>
      <c r="G152" s="69"/>
      <c r="H152" s="69"/>
      <c r="I152" s="69"/>
      <c r="J152" s="69"/>
      <c r="K152" s="69"/>
      <c r="L152" s="69"/>
      <c r="M152" s="69"/>
      <c r="N152" s="69"/>
      <c r="O152" s="69"/>
      <c r="P152" s="69"/>
      <c r="Q152" s="69"/>
    </row>
    <row r="153" spans="4:17" ht="15" customHeight="1" x14ac:dyDescent="0.25">
      <c r="D153" s="69"/>
      <c r="E153" s="109" t="s">
        <v>394</v>
      </c>
      <c r="F153" s="69"/>
      <c r="G153" s="69"/>
      <c r="H153" s="69"/>
      <c r="I153" s="69"/>
      <c r="J153" s="69"/>
      <c r="K153" s="69"/>
      <c r="L153" s="69"/>
      <c r="M153" s="69"/>
      <c r="N153" s="69"/>
      <c r="O153" s="69"/>
      <c r="P153" s="69"/>
      <c r="Q153" s="69"/>
    </row>
    <row r="154" spans="4:17" ht="15" customHeight="1" x14ac:dyDescent="0.25">
      <c r="D154" s="69"/>
      <c r="E154" s="109" t="s">
        <v>395</v>
      </c>
      <c r="F154" s="69"/>
      <c r="G154" s="69"/>
      <c r="H154" s="69"/>
      <c r="I154" s="69"/>
      <c r="J154" s="69"/>
      <c r="K154" s="69"/>
      <c r="L154" s="69"/>
      <c r="M154" s="69"/>
      <c r="N154" s="69"/>
      <c r="O154" s="69"/>
      <c r="P154" s="69"/>
      <c r="Q154" s="69"/>
    </row>
    <row r="155" spans="4:17" ht="15" customHeight="1" x14ac:dyDescent="0.25">
      <c r="D155" s="69"/>
      <c r="E155" s="109" t="s">
        <v>396</v>
      </c>
      <c r="F155" s="69"/>
      <c r="G155" s="69"/>
      <c r="H155" s="69"/>
      <c r="I155" s="69"/>
      <c r="J155" s="69"/>
      <c r="K155" s="69"/>
      <c r="L155" s="69"/>
      <c r="M155" s="69"/>
      <c r="N155" s="69"/>
      <c r="O155" s="69"/>
      <c r="P155" s="69"/>
      <c r="Q155" s="69"/>
    </row>
    <row r="156" spans="4:17" ht="15" customHeight="1" x14ac:dyDescent="0.25">
      <c r="D156" s="69"/>
      <c r="E156" s="109" t="s">
        <v>397</v>
      </c>
      <c r="F156" s="69"/>
      <c r="G156" s="69"/>
      <c r="H156" s="69"/>
      <c r="I156" s="69"/>
      <c r="J156" s="69"/>
      <c r="K156" s="69"/>
      <c r="L156" s="69"/>
      <c r="M156" s="69"/>
      <c r="N156" s="69"/>
      <c r="O156" s="69"/>
      <c r="P156" s="69"/>
      <c r="Q156" s="69"/>
    </row>
    <row r="157" spans="4:17" ht="15" customHeight="1" x14ac:dyDescent="0.25">
      <c r="D157" s="69"/>
      <c r="E157" s="109" t="s">
        <v>398</v>
      </c>
      <c r="F157" s="69"/>
      <c r="G157" s="69"/>
      <c r="H157" s="69"/>
      <c r="I157" s="69"/>
      <c r="J157" s="69"/>
      <c r="K157" s="69"/>
      <c r="L157" s="69"/>
      <c r="M157" s="69"/>
      <c r="N157" s="69"/>
      <c r="O157" s="69"/>
      <c r="P157" s="69"/>
      <c r="Q157" s="69"/>
    </row>
    <row r="158" spans="4:17" ht="15" customHeight="1" x14ac:dyDescent="0.25">
      <c r="D158" s="69"/>
      <c r="E158" s="109" t="s">
        <v>399</v>
      </c>
      <c r="F158" s="69"/>
      <c r="G158" s="69"/>
      <c r="H158" s="69"/>
      <c r="I158" s="69"/>
      <c r="J158" s="69"/>
      <c r="K158" s="69"/>
      <c r="L158" s="69"/>
      <c r="M158" s="69"/>
      <c r="N158" s="69"/>
      <c r="O158" s="69"/>
      <c r="P158" s="69"/>
      <c r="Q158" s="69"/>
    </row>
    <row r="159" spans="4:17" ht="15" customHeight="1" x14ac:dyDescent="0.25">
      <c r="D159" s="69"/>
      <c r="E159" s="109" t="s">
        <v>400</v>
      </c>
      <c r="F159" s="69"/>
      <c r="G159" s="69"/>
      <c r="H159" s="69"/>
      <c r="I159" s="69"/>
      <c r="J159" s="69"/>
      <c r="K159" s="69"/>
      <c r="L159" s="69"/>
      <c r="M159" s="69"/>
      <c r="N159" s="69"/>
      <c r="O159" s="69"/>
      <c r="P159" s="69"/>
      <c r="Q159" s="69"/>
    </row>
    <row r="160" spans="4:17" ht="15" customHeight="1" x14ac:dyDescent="0.25">
      <c r="D160" s="69"/>
      <c r="E160" s="109" t="s">
        <v>401</v>
      </c>
      <c r="F160" s="69"/>
      <c r="G160" s="69"/>
      <c r="H160" s="69"/>
      <c r="I160" s="69"/>
      <c r="J160" s="69"/>
      <c r="K160" s="69"/>
      <c r="L160" s="69"/>
      <c r="M160" s="69"/>
      <c r="N160" s="69"/>
      <c r="O160" s="69"/>
      <c r="P160" s="69"/>
      <c r="Q160" s="69"/>
    </row>
    <row r="161" spans="4:17" ht="15" customHeight="1" x14ac:dyDescent="0.25">
      <c r="D161" s="69"/>
      <c r="E161" s="109" t="s">
        <v>402</v>
      </c>
      <c r="F161" s="69"/>
      <c r="G161" s="69"/>
      <c r="H161" s="69"/>
      <c r="I161" s="69"/>
      <c r="J161" s="69"/>
      <c r="K161" s="69"/>
      <c r="L161" s="69"/>
      <c r="M161" s="69"/>
      <c r="N161" s="69"/>
      <c r="O161" s="69"/>
      <c r="P161" s="69"/>
      <c r="Q161" s="69"/>
    </row>
    <row r="162" spans="4:17" ht="15" customHeight="1" x14ac:dyDescent="0.25">
      <c r="D162" s="69"/>
      <c r="E162" s="109" t="s">
        <v>403</v>
      </c>
      <c r="F162" s="69"/>
      <c r="G162" s="69"/>
      <c r="H162" s="69"/>
      <c r="I162" s="69"/>
      <c r="J162" s="69"/>
      <c r="K162" s="69"/>
      <c r="L162" s="69"/>
      <c r="M162" s="69"/>
      <c r="N162" s="69"/>
      <c r="O162" s="69"/>
      <c r="P162" s="69"/>
      <c r="Q162" s="69"/>
    </row>
    <row r="163" spans="4:17" ht="15" customHeight="1" x14ac:dyDescent="0.25">
      <c r="D163" s="69"/>
      <c r="E163" s="109" t="s">
        <v>404</v>
      </c>
      <c r="F163" s="69"/>
      <c r="G163" s="69"/>
      <c r="H163" s="69"/>
      <c r="I163" s="69"/>
      <c r="J163" s="69"/>
      <c r="K163" s="69"/>
      <c r="L163" s="69"/>
      <c r="M163" s="69"/>
      <c r="N163" s="69"/>
      <c r="O163" s="69"/>
      <c r="P163" s="69"/>
      <c r="Q163" s="69"/>
    </row>
    <row r="164" spans="4:17" ht="15" customHeight="1" x14ac:dyDescent="0.25">
      <c r="D164" s="69"/>
      <c r="E164" s="109" t="s">
        <v>405</v>
      </c>
      <c r="F164" s="69"/>
      <c r="G164" s="69"/>
      <c r="H164" s="69"/>
      <c r="I164" s="69"/>
      <c r="J164" s="69"/>
      <c r="K164" s="69"/>
      <c r="L164" s="69"/>
      <c r="M164" s="69"/>
      <c r="N164" s="69"/>
      <c r="O164" s="69"/>
      <c r="P164" s="69"/>
      <c r="Q164" s="69"/>
    </row>
    <row r="165" spans="4:17" ht="15" customHeight="1" x14ac:dyDescent="0.25">
      <c r="D165" s="69"/>
      <c r="E165" s="109" t="s">
        <v>406</v>
      </c>
      <c r="F165" s="69"/>
      <c r="G165" s="69"/>
      <c r="H165" s="69"/>
      <c r="I165" s="69"/>
      <c r="J165" s="69"/>
      <c r="K165" s="69"/>
      <c r="L165" s="69"/>
      <c r="M165" s="69"/>
      <c r="N165" s="69"/>
      <c r="O165" s="69"/>
      <c r="P165" s="69"/>
      <c r="Q165" s="69"/>
    </row>
    <row r="166" spans="4:17" ht="15" customHeight="1" x14ac:dyDescent="0.25">
      <c r="D166" s="69"/>
      <c r="E166" s="109" t="s">
        <v>407</v>
      </c>
      <c r="F166" s="69"/>
      <c r="G166" s="69"/>
      <c r="H166" s="69"/>
      <c r="I166" s="69"/>
      <c r="J166" s="69"/>
      <c r="K166" s="69"/>
      <c r="L166" s="69"/>
      <c r="M166" s="69"/>
      <c r="N166" s="69"/>
      <c r="O166" s="69"/>
      <c r="P166" s="69"/>
      <c r="Q166" s="69"/>
    </row>
    <row r="167" spans="4:17" ht="15" customHeight="1" x14ac:dyDescent="0.25">
      <c r="D167" s="69"/>
      <c r="E167" s="109" t="s">
        <v>408</v>
      </c>
      <c r="F167" s="69"/>
      <c r="G167" s="69"/>
      <c r="H167" s="69"/>
      <c r="I167" s="69"/>
      <c r="J167" s="69"/>
      <c r="K167" s="69"/>
      <c r="L167" s="69"/>
      <c r="M167" s="69"/>
      <c r="N167" s="69"/>
      <c r="O167" s="69"/>
      <c r="P167" s="69"/>
      <c r="Q167" s="69"/>
    </row>
    <row r="168" spans="4:17" ht="15" customHeight="1" x14ac:dyDescent="0.25">
      <c r="D168" s="69"/>
      <c r="E168" s="109" t="s">
        <v>409</v>
      </c>
      <c r="F168" s="69"/>
      <c r="G168" s="69"/>
      <c r="H168" s="69"/>
      <c r="I168" s="69"/>
      <c r="J168" s="69"/>
      <c r="K168" s="69"/>
      <c r="L168" s="69"/>
      <c r="M168" s="69"/>
      <c r="N168" s="69"/>
      <c r="O168" s="69"/>
      <c r="P168" s="69"/>
      <c r="Q168" s="69"/>
    </row>
    <row r="169" spans="4:17" ht="15" customHeight="1" x14ac:dyDescent="0.25">
      <c r="D169" s="69"/>
      <c r="E169" s="109" t="s">
        <v>410</v>
      </c>
      <c r="F169" s="69"/>
      <c r="G169" s="69"/>
      <c r="H169" s="69"/>
      <c r="I169" s="69"/>
      <c r="J169" s="69"/>
      <c r="K169" s="69"/>
      <c r="L169" s="69"/>
      <c r="M169" s="69"/>
      <c r="N169" s="69"/>
      <c r="O169" s="69"/>
      <c r="P169" s="69"/>
      <c r="Q169" s="69"/>
    </row>
    <row r="170" spans="4:17" ht="15" customHeight="1" x14ac:dyDescent="0.25">
      <c r="D170" s="69"/>
      <c r="E170" s="109" t="s">
        <v>411</v>
      </c>
      <c r="F170" s="69"/>
      <c r="G170" s="69"/>
      <c r="H170" s="69"/>
      <c r="I170" s="69"/>
      <c r="J170" s="69"/>
      <c r="K170" s="69"/>
      <c r="L170" s="69"/>
      <c r="M170" s="69"/>
      <c r="N170" s="69"/>
      <c r="O170" s="69"/>
      <c r="P170" s="69"/>
      <c r="Q170" s="69"/>
    </row>
    <row r="171" spans="4:17" ht="15" customHeight="1" x14ac:dyDescent="0.25">
      <c r="D171" s="69"/>
      <c r="E171" s="109" t="s">
        <v>412</v>
      </c>
      <c r="F171" s="69"/>
      <c r="G171" s="69"/>
      <c r="H171" s="69"/>
      <c r="I171" s="69"/>
      <c r="J171" s="69"/>
      <c r="K171" s="69"/>
      <c r="L171" s="69"/>
      <c r="M171" s="69"/>
      <c r="N171" s="69"/>
      <c r="O171" s="69"/>
      <c r="P171" s="69"/>
      <c r="Q171" s="69"/>
    </row>
    <row r="172" spans="4:17" ht="15" customHeight="1" x14ac:dyDescent="0.25">
      <c r="D172" s="69"/>
      <c r="E172" s="109" t="s">
        <v>413</v>
      </c>
      <c r="F172" s="69"/>
      <c r="G172" s="69"/>
      <c r="H172" s="69"/>
      <c r="I172" s="69"/>
      <c r="J172" s="69"/>
      <c r="K172" s="69"/>
      <c r="L172" s="69"/>
      <c r="M172" s="69"/>
      <c r="N172" s="69"/>
      <c r="O172" s="69"/>
      <c r="P172" s="69"/>
      <c r="Q172" s="69"/>
    </row>
    <row r="173" spans="4:17" ht="15" customHeight="1" x14ac:dyDescent="0.25">
      <c r="D173" s="69"/>
      <c r="E173" s="109" t="s">
        <v>414</v>
      </c>
      <c r="F173" s="69"/>
      <c r="G173" s="69"/>
      <c r="H173" s="69"/>
      <c r="I173" s="69"/>
      <c r="J173" s="69"/>
      <c r="K173" s="69"/>
      <c r="L173" s="69"/>
      <c r="M173" s="69"/>
      <c r="N173" s="69"/>
      <c r="O173" s="69"/>
      <c r="P173" s="69"/>
      <c r="Q173" s="69"/>
    </row>
    <row r="174" spans="4:17" ht="15" customHeight="1" x14ac:dyDescent="0.25">
      <c r="D174" s="69"/>
      <c r="E174" s="109" t="s">
        <v>415</v>
      </c>
      <c r="F174" s="69"/>
      <c r="G174" s="69"/>
      <c r="H174" s="69"/>
      <c r="I174" s="69"/>
      <c r="J174" s="69"/>
      <c r="K174" s="69"/>
      <c r="L174" s="69"/>
      <c r="M174" s="69"/>
      <c r="N174" s="69"/>
      <c r="O174" s="69"/>
      <c r="P174" s="69"/>
      <c r="Q174" s="69"/>
    </row>
    <row r="175" spans="4:17" ht="15" customHeight="1" x14ac:dyDescent="0.25">
      <c r="D175" s="69"/>
      <c r="E175" s="109" t="s">
        <v>416</v>
      </c>
      <c r="F175" s="69"/>
      <c r="G175" s="69"/>
      <c r="H175" s="69"/>
      <c r="I175" s="69"/>
      <c r="J175" s="69"/>
      <c r="K175" s="69"/>
      <c r="L175" s="69"/>
      <c r="M175" s="69"/>
      <c r="N175" s="69"/>
      <c r="O175" s="69"/>
      <c r="P175" s="69"/>
      <c r="Q175" s="69"/>
    </row>
    <row r="176" spans="4:17" ht="15" customHeight="1" x14ac:dyDescent="0.25">
      <c r="D176" s="69"/>
      <c r="E176" s="109" t="s">
        <v>417</v>
      </c>
      <c r="F176" s="69"/>
      <c r="G176" s="69"/>
      <c r="H176" s="69"/>
      <c r="I176" s="69"/>
      <c r="J176" s="69"/>
      <c r="K176" s="69"/>
      <c r="L176" s="69"/>
      <c r="M176" s="69"/>
      <c r="N176" s="69"/>
      <c r="O176" s="69"/>
      <c r="P176" s="69"/>
      <c r="Q176" s="69"/>
    </row>
    <row r="177" spans="4:17" ht="15" customHeight="1" x14ac:dyDescent="0.25">
      <c r="D177" s="69"/>
      <c r="E177" s="109" t="s">
        <v>418</v>
      </c>
      <c r="F177" s="69"/>
      <c r="G177" s="69"/>
      <c r="H177" s="69"/>
      <c r="I177" s="69"/>
      <c r="J177" s="69"/>
      <c r="K177" s="69"/>
      <c r="L177" s="69"/>
      <c r="M177" s="69"/>
      <c r="N177" s="69"/>
      <c r="O177" s="69"/>
      <c r="P177" s="69"/>
      <c r="Q177" s="69"/>
    </row>
    <row r="178" spans="4:17" ht="15" customHeight="1" x14ac:dyDescent="0.25">
      <c r="D178" s="69"/>
      <c r="E178" s="109" t="s">
        <v>419</v>
      </c>
      <c r="F178" s="69"/>
      <c r="G178" s="69"/>
      <c r="H178" s="69"/>
      <c r="I178" s="69"/>
      <c r="J178" s="69"/>
      <c r="K178" s="69"/>
      <c r="L178" s="69"/>
      <c r="M178" s="69"/>
      <c r="N178" s="69"/>
      <c r="O178" s="69"/>
      <c r="P178" s="69"/>
      <c r="Q178" s="69"/>
    </row>
    <row r="179" spans="4:17" ht="15" customHeight="1" x14ac:dyDescent="0.25">
      <c r="D179" s="69"/>
      <c r="E179" s="109" t="s">
        <v>420</v>
      </c>
      <c r="F179" s="69"/>
      <c r="G179" s="69"/>
      <c r="H179" s="69"/>
      <c r="I179" s="69"/>
      <c r="J179" s="69"/>
      <c r="K179" s="69"/>
      <c r="L179" s="69"/>
      <c r="M179" s="69"/>
      <c r="N179" s="69"/>
      <c r="O179" s="69"/>
      <c r="P179" s="69"/>
      <c r="Q179" s="69"/>
    </row>
    <row r="180" spans="4:17" ht="15" customHeight="1" x14ac:dyDescent="0.25">
      <c r="D180" s="69"/>
      <c r="E180" s="109" t="s">
        <v>421</v>
      </c>
      <c r="F180" s="69"/>
      <c r="G180" s="69"/>
      <c r="H180" s="69"/>
      <c r="I180" s="69"/>
      <c r="J180" s="69"/>
      <c r="K180" s="69"/>
      <c r="L180" s="69"/>
      <c r="M180" s="69"/>
      <c r="N180" s="69"/>
      <c r="O180" s="69"/>
      <c r="P180" s="69"/>
      <c r="Q180" s="69"/>
    </row>
    <row r="181" spans="4:17" ht="15" customHeight="1" x14ac:dyDescent="0.25">
      <c r="D181" s="69"/>
      <c r="E181" s="109" t="s">
        <v>422</v>
      </c>
      <c r="F181" s="69"/>
      <c r="G181" s="69"/>
      <c r="H181" s="69"/>
      <c r="I181" s="69"/>
      <c r="J181" s="69"/>
      <c r="K181" s="69"/>
      <c r="L181" s="69"/>
      <c r="M181" s="69"/>
      <c r="N181" s="69"/>
      <c r="O181" s="69"/>
      <c r="P181" s="69"/>
      <c r="Q181" s="69"/>
    </row>
    <row r="182" spans="4:17" ht="15" customHeight="1" x14ac:dyDescent="0.25">
      <c r="D182" s="69"/>
      <c r="E182" s="109" t="s">
        <v>423</v>
      </c>
      <c r="F182" s="69"/>
      <c r="G182" s="69"/>
      <c r="H182" s="69"/>
      <c r="I182" s="69"/>
      <c r="J182" s="69"/>
      <c r="K182" s="69"/>
      <c r="L182" s="69"/>
      <c r="M182" s="69"/>
      <c r="N182" s="69"/>
      <c r="O182" s="69"/>
      <c r="P182" s="69"/>
      <c r="Q182" s="69"/>
    </row>
    <row r="183" spans="4:17" ht="15" customHeight="1" x14ac:dyDescent="0.25">
      <c r="D183" s="69"/>
      <c r="E183" s="109" t="s">
        <v>424</v>
      </c>
      <c r="F183" s="69"/>
      <c r="G183" s="69"/>
      <c r="H183" s="69"/>
      <c r="I183" s="69"/>
      <c r="J183" s="69"/>
      <c r="K183" s="69"/>
      <c r="L183" s="69"/>
      <c r="M183" s="69"/>
      <c r="N183" s="69"/>
      <c r="O183" s="69"/>
      <c r="P183" s="69"/>
      <c r="Q183" s="69"/>
    </row>
    <row r="184" spans="4:17" ht="15" customHeight="1" x14ac:dyDescent="0.25">
      <c r="D184" s="69"/>
      <c r="E184" s="109" t="s">
        <v>425</v>
      </c>
      <c r="F184" s="69"/>
      <c r="G184" s="69"/>
      <c r="H184" s="69"/>
      <c r="I184" s="69"/>
      <c r="J184" s="69"/>
      <c r="K184" s="69"/>
      <c r="L184" s="69"/>
      <c r="M184" s="69"/>
      <c r="N184" s="69"/>
      <c r="O184" s="69"/>
      <c r="P184" s="69"/>
      <c r="Q184" s="69"/>
    </row>
    <row r="185" spans="4:17" ht="15" customHeight="1" x14ac:dyDescent="0.25">
      <c r="D185" s="69"/>
      <c r="E185" s="109" t="s">
        <v>426</v>
      </c>
      <c r="F185" s="69"/>
      <c r="G185" s="69"/>
      <c r="H185" s="69"/>
      <c r="I185" s="69"/>
      <c r="J185" s="69"/>
      <c r="K185" s="69"/>
      <c r="L185" s="69"/>
      <c r="M185" s="69"/>
      <c r="N185" s="69"/>
      <c r="O185" s="69"/>
      <c r="P185" s="69"/>
      <c r="Q185" s="69"/>
    </row>
    <row r="186" spans="4:17" ht="15" customHeight="1" x14ac:dyDescent="0.25">
      <c r="D186" s="69"/>
      <c r="E186" s="109" t="s">
        <v>427</v>
      </c>
      <c r="F186" s="69"/>
      <c r="G186" s="69"/>
      <c r="H186" s="69"/>
      <c r="I186" s="69"/>
      <c r="J186" s="69"/>
      <c r="K186" s="69"/>
      <c r="L186" s="69"/>
      <c r="M186" s="69"/>
      <c r="N186" s="69"/>
      <c r="O186" s="69"/>
      <c r="P186" s="69"/>
      <c r="Q186" s="69"/>
    </row>
    <row r="187" spans="4:17" ht="15" customHeight="1" x14ac:dyDescent="0.25">
      <c r="D187" s="69"/>
      <c r="E187" s="109" t="s">
        <v>428</v>
      </c>
      <c r="F187" s="69"/>
      <c r="G187" s="69"/>
      <c r="H187" s="69"/>
      <c r="I187" s="69"/>
      <c r="J187" s="69"/>
      <c r="K187" s="69"/>
      <c r="L187" s="69"/>
      <c r="M187" s="69"/>
      <c r="N187" s="69"/>
      <c r="O187" s="69"/>
      <c r="P187" s="69"/>
      <c r="Q187" s="69"/>
    </row>
    <row r="188" spans="4:17" ht="15" customHeight="1" x14ac:dyDescent="0.25">
      <c r="D188" s="69"/>
      <c r="E188" s="109" t="s">
        <v>429</v>
      </c>
      <c r="F188" s="69"/>
      <c r="G188" s="69"/>
      <c r="H188" s="69"/>
      <c r="I188" s="69"/>
      <c r="J188" s="69"/>
      <c r="K188" s="69"/>
      <c r="L188" s="69"/>
      <c r="M188" s="69"/>
      <c r="N188" s="69"/>
      <c r="O188" s="69"/>
      <c r="P188" s="69"/>
      <c r="Q188" s="69"/>
    </row>
    <row r="189" spans="4:17" ht="15" customHeight="1" x14ac:dyDescent="0.25">
      <c r="D189" s="69"/>
      <c r="E189" s="109" t="s">
        <v>430</v>
      </c>
      <c r="F189" s="69"/>
      <c r="G189" s="69"/>
      <c r="H189" s="69"/>
      <c r="I189" s="69"/>
      <c r="J189" s="69"/>
      <c r="K189" s="69"/>
      <c r="L189" s="69"/>
      <c r="M189" s="69"/>
      <c r="N189" s="69"/>
      <c r="O189" s="69"/>
      <c r="P189" s="69"/>
      <c r="Q189" s="69"/>
    </row>
    <row r="190" spans="4:17" ht="15" customHeight="1" x14ac:dyDescent="0.25">
      <c r="D190" s="69"/>
      <c r="E190" s="109" t="s">
        <v>431</v>
      </c>
      <c r="F190" s="69"/>
      <c r="G190" s="69"/>
      <c r="H190" s="69"/>
      <c r="I190" s="69"/>
      <c r="J190" s="69"/>
      <c r="K190" s="69"/>
      <c r="L190" s="69"/>
      <c r="M190" s="69"/>
      <c r="N190" s="69"/>
      <c r="O190" s="69"/>
      <c r="P190" s="69"/>
      <c r="Q190" s="69"/>
    </row>
    <row r="191" spans="4:17" ht="15" customHeight="1" x14ac:dyDescent="0.25">
      <c r="D191" s="69"/>
      <c r="E191" s="109" t="s">
        <v>432</v>
      </c>
      <c r="F191" s="69"/>
      <c r="G191" s="69"/>
      <c r="H191" s="69"/>
      <c r="I191" s="69"/>
      <c r="J191" s="69"/>
      <c r="K191" s="69"/>
      <c r="L191" s="69"/>
      <c r="M191" s="69"/>
      <c r="N191" s="69"/>
      <c r="O191" s="69"/>
      <c r="P191" s="69"/>
      <c r="Q191" s="69"/>
    </row>
    <row r="192" spans="4:17" ht="15" customHeight="1" x14ac:dyDescent="0.25">
      <c r="D192" s="69"/>
      <c r="E192" s="109" t="s">
        <v>433</v>
      </c>
      <c r="F192" s="69"/>
      <c r="G192" s="69"/>
      <c r="H192" s="69"/>
      <c r="I192" s="69"/>
      <c r="J192" s="69"/>
      <c r="K192" s="69"/>
      <c r="L192" s="69"/>
      <c r="M192" s="69"/>
      <c r="N192" s="69"/>
      <c r="O192" s="69"/>
      <c r="P192" s="69"/>
      <c r="Q192" s="69"/>
    </row>
    <row r="193" spans="4:17" ht="15" customHeight="1" x14ac:dyDescent="0.25">
      <c r="D193" s="69"/>
      <c r="E193" s="109" t="s">
        <v>434</v>
      </c>
      <c r="F193" s="69"/>
      <c r="G193" s="69"/>
      <c r="H193" s="69"/>
      <c r="I193" s="69"/>
      <c r="J193" s="69"/>
      <c r="K193" s="69"/>
      <c r="L193" s="69"/>
      <c r="M193" s="69"/>
      <c r="N193" s="69"/>
      <c r="O193" s="69"/>
      <c r="P193" s="69"/>
      <c r="Q193" s="69"/>
    </row>
    <row r="194" spans="4:17" ht="15" customHeight="1" x14ac:dyDescent="0.25">
      <c r="D194" s="69"/>
      <c r="E194" s="109" t="s">
        <v>435</v>
      </c>
      <c r="F194" s="69"/>
      <c r="G194" s="69"/>
      <c r="H194" s="69"/>
      <c r="I194" s="69"/>
      <c r="J194" s="69"/>
      <c r="K194" s="69"/>
      <c r="L194" s="69"/>
      <c r="M194" s="69"/>
      <c r="N194" s="69"/>
      <c r="O194" s="69"/>
      <c r="P194" s="69"/>
      <c r="Q194" s="69"/>
    </row>
    <row r="195" spans="4:17" ht="15" customHeight="1" x14ac:dyDescent="0.25">
      <c r="D195" s="69"/>
      <c r="E195" s="109" t="s">
        <v>436</v>
      </c>
      <c r="F195" s="69"/>
      <c r="G195" s="69"/>
      <c r="H195" s="69"/>
      <c r="I195" s="69"/>
      <c r="J195" s="69"/>
      <c r="K195" s="69"/>
      <c r="L195" s="69"/>
      <c r="M195" s="69"/>
      <c r="N195" s="69"/>
      <c r="O195" s="69"/>
      <c r="P195" s="69"/>
      <c r="Q195" s="69"/>
    </row>
    <row r="196" spans="4:17" ht="15" customHeight="1" x14ac:dyDescent="0.25">
      <c r="D196" s="69"/>
      <c r="E196" s="109" t="s">
        <v>437</v>
      </c>
      <c r="F196" s="69"/>
      <c r="G196" s="69"/>
      <c r="H196" s="69"/>
      <c r="I196" s="69"/>
      <c r="J196" s="69"/>
      <c r="K196" s="69"/>
      <c r="L196" s="69"/>
      <c r="M196" s="69"/>
      <c r="N196" s="69"/>
      <c r="O196" s="69"/>
      <c r="P196" s="69"/>
      <c r="Q196" s="69"/>
    </row>
    <row r="197" spans="4:17" ht="15" customHeight="1" x14ac:dyDescent="0.25">
      <c r="D197" s="69"/>
      <c r="E197" s="109" t="s">
        <v>438</v>
      </c>
      <c r="F197" s="69"/>
      <c r="G197" s="69"/>
      <c r="H197" s="69"/>
      <c r="I197" s="69"/>
      <c r="J197" s="69"/>
      <c r="K197" s="69"/>
      <c r="L197" s="69"/>
      <c r="M197" s="69"/>
      <c r="N197" s="69"/>
      <c r="O197" s="69"/>
      <c r="P197" s="69"/>
      <c r="Q197" s="69"/>
    </row>
    <row r="198" spans="4:17" ht="15" customHeight="1" x14ac:dyDescent="0.25">
      <c r="D198" s="69"/>
      <c r="E198" s="109" t="s">
        <v>439</v>
      </c>
      <c r="F198" s="69"/>
      <c r="G198" s="69"/>
      <c r="H198" s="69"/>
      <c r="I198" s="69"/>
      <c r="J198" s="69"/>
      <c r="K198" s="69"/>
      <c r="L198" s="69"/>
      <c r="M198" s="69"/>
      <c r="N198" s="69"/>
      <c r="O198" s="69"/>
      <c r="P198" s="69"/>
      <c r="Q198" s="69"/>
    </row>
    <row r="199" spans="4:17" ht="15" customHeight="1" x14ac:dyDescent="0.25">
      <c r="D199" s="69"/>
      <c r="E199" s="109" t="s">
        <v>440</v>
      </c>
      <c r="F199" s="69"/>
      <c r="G199" s="69"/>
      <c r="H199" s="69"/>
      <c r="I199" s="69"/>
      <c r="J199" s="69"/>
      <c r="K199" s="69"/>
      <c r="L199" s="69"/>
      <c r="M199" s="69"/>
      <c r="N199" s="69"/>
      <c r="O199" s="69"/>
      <c r="P199" s="69"/>
      <c r="Q199" s="69"/>
    </row>
    <row r="200" spans="4:17" ht="15" customHeight="1" x14ac:dyDescent="0.25">
      <c r="D200" s="69"/>
      <c r="E200" s="109" t="s">
        <v>441</v>
      </c>
      <c r="F200" s="69"/>
      <c r="G200" s="69"/>
      <c r="H200" s="69"/>
      <c r="I200" s="69"/>
      <c r="J200" s="69"/>
      <c r="K200" s="69"/>
      <c r="L200" s="69"/>
      <c r="M200" s="69"/>
      <c r="N200" s="69"/>
      <c r="O200" s="69"/>
      <c r="P200" s="69"/>
      <c r="Q200" s="69"/>
    </row>
    <row r="201" spans="4:17" ht="15" customHeight="1" x14ac:dyDescent="0.25">
      <c r="D201" s="69"/>
      <c r="E201" s="109" t="s">
        <v>442</v>
      </c>
      <c r="F201" s="69"/>
      <c r="G201" s="69"/>
      <c r="H201" s="69"/>
      <c r="I201" s="69"/>
      <c r="J201" s="69"/>
      <c r="K201" s="69"/>
      <c r="L201" s="69"/>
      <c r="M201" s="69"/>
      <c r="N201" s="69"/>
      <c r="O201" s="69"/>
      <c r="P201" s="69"/>
      <c r="Q201" s="69"/>
    </row>
    <row r="202" spans="4:17" ht="15" customHeight="1" x14ac:dyDescent="0.25">
      <c r="D202" s="69"/>
      <c r="E202" s="109" t="s">
        <v>443</v>
      </c>
      <c r="F202" s="69"/>
      <c r="G202" s="69"/>
      <c r="H202" s="69"/>
      <c r="I202" s="69"/>
      <c r="J202" s="69"/>
      <c r="K202" s="69"/>
      <c r="L202" s="69"/>
      <c r="M202" s="69"/>
      <c r="N202" s="69"/>
      <c r="O202" s="69"/>
      <c r="P202" s="69"/>
      <c r="Q202" s="69"/>
    </row>
    <row r="203" spans="4:17" ht="15" customHeight="1" x14ac:dyDescent="0.25">
      <c r="D203" s="69"/>
      <c r="E203" s="109" t="s">
        <v>444</v>
      </c>
      <c r="F203" s="69"/>
      <c r="G203" s="69"/>
      <c r="H203" s="69"/>
      <c r="I203" s="69"/>
      <c r="J203" s="69"/>
      <c r="K203" s="69"/>
      <c r="L203" s="69"/>
      <c r="M203" s="69"/>
      <c r="N203" s="69"/>
      <c r="O203" s="69"/>
      <c r="P203" s="69"/>
      <c r="Q203" s="69"/>
    </row>
    <row r="204" spans="4:17" ht="15" customHeight="1" x14ac:dyDescent="0.25">
      <c r="D204" s="69"/>
      <c r="E204" s="109" t="s">
        <v>445</v>
      </c>
      <c r="F204" s="69"/>
      <c r="G204" s="69"/>
      <c r="H204" s="69"/>
      <c r="I204" s="69"/>
      <c r="J204" s="69"/>
      <c r="K204" s="69"/>
      <c r="L204" s="69"/>
      <c r="M204" s="69"/>
      <c r="N204" s="69"/>
      <c r="O204" s="69"/>
      <c r="P204" s="69"/>
      <c r="Q204" s="69"/>
    </row>
    <row r="205" spans="4:17" ht="15" customHeight="1" x14ac:dyDescent="0.25">
      <c r="D205" s="69"/>
      <c r="E205" s="109" t="s">
        <v>446</v>
      </c>
      <c r="F205" s="69"/>
      <c r="G205" s="69"/>
      <c r="H205" s="69"/>
      <c r="I205" s="69"/>
      <c r="J205" s="69"/>
      <c r="K205" s="69"/>
      <c r="L205" s="69"/>
      <c r="M205" s="69"/>
      <c r="N205" s="69"/>
      <c r="O205" s="69"/>
      <c r="P205" s="69"/>
      <c r="Q205" s="69"/>
    </row>
    <row r="206" spans="4:17" ht="15" customHeight="1" x14ac:dyDescent="0.25">
      <c r="D206" s="69"/>
      <c r="E206" s="109" t="s">
        <v>447</v>
      </c>
      <c r="F206" s="69"/>
      <c r="G206" s="69"/>
      <c r="H206" s="69"/>
      <c r="I206" s="69"/>
      <c r="J206" s="69"/>
      <c r="K206" s="69"/>
      <c r="L206" s="69"/>
      <c r="M206" s="69"/>
      <c r="N206" s="69"/>
      <c r="O206" s="69"/>
      <c r="P206" s="69"/>
      <c r="Q206" s="69"/>
    </row>
    <row r="207" spans="4:17" ht="15" customHeight="1" x14ac:dyDescent="0.25">
      <c r="D207" s="69"/>
      <c r="E207" s="109" t="s">
        <v>448</v>
      </c>
      <c r="F207" s="69"/>
      <c r="G207" s="69"/>
      <c r="H207" s="69"/>
      <c r="I207" s="69"/>
      <c r="J207" s="69"/>
      <c r="K207" s="69"/>
      <c r="L207" s="69"/>
      <c r="M207" s="69"/>
      <c r="N207" s="69"/>
      <c r="O207" s="69"/>
      <c r="P207" s="69"/>
      <c r="Q207" s="69"/>
    </row>
    <row r="208" spans="4:17" ht="15" customHeight="1" x14ac:dyDescent="0.25">
      <c r="D208" s="69"/>
      <c r="E208" s="109" t="s">
        <v>449</v>
      </c>
      <c r="F208" s="69"/>
      <c r="G208" s="69"/>
      <c r="H208" s="69"/>
      <c r="I208" s="69"/>
      <c r="J208" s="69"/>
      <c r="K208" s="69"/>
      <c r="L208" s="69"/>
      <c r="M208" s="69"/>
      <c r="N208" s="69"/>
      <c r="O208" s="69"/>
      <c r="P208" s="69"/>
      <c r="Q208" s="69"/>
    </row>
    <row r="209" spans="4:17" ht="15" customHeight="1" x14ac:dyDescent="0.25">
      <c r="D209" s="69"/>
      <c r="E209" s="109" t="s">
        <v>450</v>
      </c>
      <c r="F209" s="69"/>
      <c r="G209" s="69"/>
      <c r="H209" s="69"/>
      <c r="I209" s="69"/>
      <c r="J209" s="69"/>
      <c r="K209" s="69"/>
      <c r="L209" s="69"/>
      <c r="M209" s="69"/>
      <c r="N209" s="69"/>
      <c r="O209" s="69"/>
      <c r="P209" s="69"/>
      <c r="Q209" s="69"/>
    </row>
    <row r="210" spans="4:17" ht="15" customHeight="1" x14ac:dyDescent="0.25">
      <c r="D210" s="69"/>
      <c r="E210" s="109" t="s">
        <v>451</v>
      </c>
      <c r="F210" s="69"/>
      <c r="G210" s="69"/>
      <c r="H210" s="69"/>
      <c r="I210" s="69"/>
      <c r="J210" s="69"/>
      <c r="K210" s="69"/>
      <c r="L210" s="69"/>
      <c r="M210" s="69"/>
      <c r="N210" s="69"/>
      <c r="O210" s="69"/>
      <c r="P210" s="69"/>
      <c r="Q210" s="69"/>
    </row>
    <row r="211" spans="4:17" ht="15" customHeight="1" x14ac:dyDescent="0.25">
      <c r="D211" s="69"/>
      <c r="E211" s="109" t="s">
        <v>452</v>
      </c>
      <c r="F211" s="69"/>
      <c r="G211" s="69"/>
      <c r="H211" s="69"/>
      <c r="I211" s="69"/>
      <c r="J211" s="69"/>
      <c r="K211" s="69"/>
      <c r="L211" s="69"/>
      <c r="M211" s="69"/>
      <c r="N211" s="69"/>
      <c r="O211" s="69"/>
      <c r="P211" s="69"/>
      <c r="Q211" s="69"/>
    </row>
    <row r="212" spans="4:17" ht="15" customHeight="1" x14ac:dyDescent="0.25">
      <c r="D212" s="69"/>
      <c r="E212" s="109" t="s">
        <v>453</v>
      </c>
      <c r="F212" s="69"/>
      <c r="G212" s="69"/>
      <c r="H212" s="69"/>
      <c r="I212" s="69"/>
      <c r="J212" s="69"/>
      <c r="K212" s="69"/>
      <c r="L212" s="69"/>
      <c r="M212" s="69"/>
      <c r="N212" s="69"/>
      <c r="O212" s="69"/>
      <c r="P212" s="69"/>
      <c r="Q212" s="69"/>
    </row>
    <row r="213" spans="4:17" ht="15" customHeight="1" x14ac:dyDescent="0.25">
      <c r="D213" s="69"/>
      <c r="E213" s="109" t="s">
        <v>454</v>
      </c>
      <c r="F213" s="69"/>
      <c r="G213" s="69"/>
      <c r="H213" s="69"/>
      <c r="I213" s="69"/>
      <c r="J213" s="69"/>
      <c r="K213" s="69"/>
      <c r="L213" s="69"/>
      <c r="M213" s="69"/>
      <c r="N213" s="69"/>
      <c r="O213" s="69"/>
      <c r="P213" s="69"/>
      <c r="Q213" s="69"/>
    </row>
    <row r="214" spans="4:17" ht="15" customHeight="1" x14ac:dyDescent="0.25">
      <c r="D214" s="69"/>
      <c r="E214" s="109" t="s">
        <v>455</v>
      </c>
      <c r="F214" s="69"/>
      <c r="G214" s="69"/>
      <c r="H214" s="69"/>
      <c r="I214" s="69"/>
      <c r="J214" s="69"/>
      <c r="K214" s="69"/>
      <c r="L214" s="69"/>
      <c r="M214" s="69"/>
      <c r="N214" s="69"/>
      <c r="O214" s="69"/>
      <c r="P214" s="69"/>
      <c r="Q214" s="69"/>
    </row>
    <row r="215" spans="4:17" ht="15" customHeight="1" x14ac:dyDescent="0.25">
      <c r="D215" s="69"/>
      <c r="E215" s="109" t="s">
        <v>456</v>
      </c>
      <c r="F215" s="69"/>
      <c r="G215" s="69"/>
      <c r="H215" s="69"/>
      <c r="I215" s="69"/>
      <c r="J215" s="69"/>
      <c r="K215" s="69"/>
      <c r="L215" s="69"/>
      <c r="M215" s="69"/>
      <c r="N215" s="69"/>
      <c r="O215" s="69"/>
      <c r="P215" s="69"/>
      <c r="Q215" s="69"/>
    </row>
    <row r="216" spans="4:17" ht="15" customHeight="1" x14ac:dyDescent="0.25">
      <c r="D216" s="69"/>
      <c r="E216" s="109" t="s">
        <v>457</v>
      </c>
      <c r="F216" s="69"/>
      <c r="G216" s="69"/>
      <c r="H216" s="69"/>
      <c r="I216" s="69"/>
      <c r="J216" s="69"/>
      <c r="K216" s="69"/>
      <c r="L216" s="69"/>
      <c r="M216" s="69"/>
      <c r="N216" s="69"/>
      <c r="O216" s="69"/>
      <c r="P216" s="69"/>
      <c r="Q216" s="69"/>
    </row>
    <row r="217" spans="4:17" ht="15" customHeight="1" x14ac:dyDescent="0.25">
      <c r="D217" s="69"/>
      <c r="E217" s="109" t="s">
        <v>458</v>
      </c>
      <c r="F217" s="69"/>
      <c r="G217" s="69"/>
      <c r="H217" s="69"/>
      <c r="I217" s="69"/>
      <c r="J217" s="69"/>
      <c r="K217" s="69"/>
      <c r="L217" s="69"/>
      <c r="M217" s="69"/>
      <c r="N217" s="69"/>
      <c r="O217" s="69"/>
      <c r="P217" s="69"/>
      <c r="Q217" s="69"/>
    </row>
    <row r="218" spans="4:17" ht="15" customHeight="1" x14ac:dyDescent="0.25">
      <c r="D218" s="69"/>
      <c r="E218" s="109" t="s">
        <v>459</v>
      </c>
      <c r="F218" s="69"/>
      <c r="G218" s="69"/>
      <c r="H218" s="69"/>
      <c r="I218" s="69"/>
      <c r="J218" s="69"/>
      <c r="K218" s="69"/>
      <c r="L218" s="69"/>
      <c r="M218" s="69"/>
      <c r="N218" s="69"/>
      <c r="O218" s="69"/>
      <c r="P218" s="69"/>
      <c r="Q218" s="69"/>
    </row>
    <row r="219" spans="4:17" ht="15" customHeight="1" x14ac:dyDescent="0.25">
      <c r="D219" s="69"/>
      <c r="E219" s="109" t="s">
        <v>460</v>
      </c>
      <c r="F219" s="69"/>
      <c r="G219" s="69"/>
      <c r="H219" s="69"/>
      <c r="I219" s="69"/>
      <c r="J219" s="69"/>
      <c r="K219" s="69"/>
      <c r="L219" s="69"/>
      <c r="M219" s="69"/>
      <c r="N219" s="69"/>
      <c r="O219" s="69"/>
      <c r="P219" s="69"/>
      <c r="Q219" s="69"/>
    </row>
    <row r="220" spans="4:17" ht="15" customHeight="1" x14ac:dyDescent="0.25">
      <c r="D220" s="69"/>
      <c r="E220" s="109" t="s">
        <v>461</v>
      </c>
      <c r="F220" s="69"/>
      <c r="G220" s="69"/>
      <c r="H220" s="69"/>
      <c r="I220" s="69"/>
      <c r="J220" s="69"/>
      <c r="K220" s="69"/>
      <c r="L220" s="69"/>
      <c r="M220" s="69"/>
      <c r="N220" s="69"/>
      <c r="O220" s="69"/>
      <c r="P220" s="69"/>
      <c r="Q220" s="69"/>
    </row>
    <row r="221" spans="4:17" ht="15" customHeight="1" x14ac:dyDescent="0.25">
      <c r="D221" s="69"/>
      <c r="E221" s="109" t="s">
        <v>462</v>
      </c>
      <c r="F221" s="69"/>
      <c r="G221" s="69"/>
      <c r="H221" s="69"/>
      <c r="I221" s="69"/>
      <c r="J221" s="69"/>
      <c r="K221" s="69"/>
      <c r="L221" s="69"/>
      <c r="M221" s="69"/>
      <c r="N221" s="69"/>
      <c r="O221" s="69"/>
      <c r="P221" s="69"/>
      <c r="Q221" s="69"/>
    </row>
    <row r="222" spans="4:17" ht="15" customHeight="1" x14ac:dyDescent="0.25">
      <c r="D222" s="69"/>
      <c r="E222" s="109" t="s">
        <v>463</v>
      </c>
      <c r="F222" s="69"/>
      <c r="G222" s="69"/>
      <c r="H222" s="69"/>
      <c r="I222" s="69"/>
      <c r="J222" s="69"/>
      <c r="K222" s="69"/>
      <c r="L222" s="69"/>
      <c r="M222" s="69"/>
      <c r="N222" s="69"/>
      <c r="O222" s="69"/>
      <c r="P222" s="69"/>
      <c r="Q222" s="69"/>
    </row>
    <row r="223" spans="4:17" ht="15" customHeight="1" x14ac:dyDescent="0.25">
      <c r="D223" s="69"/>
      <c r="E223" s="109" t="s">
        <v>464</v>
      </c>
      <c r="F223" s="69"/>
      <c r="G223" s="69"/>
      <c r="H223" s="69"/>
      <c r="I223" s="69"/>
      <c r="J223" s="69"/>
      <c r="K223" s="69"/>
      <c r="L223" s="69"/>
      <c r="M223" s="69"/>
      <c r="N223" s="69"/>
      <c r="O223" s="69"/>
      <c r="P223" s="69"/>
      <c r="Q223" s="69"/>
    </row>
    <row r="224" spans="4:17" ht="15" customHeight="1" x14ac:dyDescent="0.25">
      <c r="D224" s="69"/>
      <c r="E224" s="109" t="s">
        <v>465</v>
      </c>
      <c r="F224" s="69"/>
      <c r="G224" s="69"/>
      <c r="H224" s="69"/>
      <c r="I224" s="69"/>
      <c r="J224" s="69"/>
      <c r="K224" s="69"/>
      <c r="L224" s="69"/>
      <c r="M224" s="69"/>
      <c r="N224" s="69"/>
      <c r="O224" s="69"/>
      <c r="P224" s="69"/>
      <c r="Q224" s="69"/>
    </row>
    <row r="225" spans="4:17" ht="15" customHeight="1" x14ac:dyDescent="0.25">
      <c r="D225" s="69"/>
      <c r="E225" s="109" t="s">
        <v>466</v>
      </c>
      <c r="F225" s="69"/>
      <c r="G225" s="69"/>
      <c r="H225" s="69"/>
      <c r="I225" s="69"/>
      <c r="J225" s="69"/>
      <c r="K225" s="69"/>
      <c r="L225" s="69"/>
      <c r="M225" s="69"/>
      <c r="N225" s="69"/>
      <c r="O225" s="69"/>
      <c r="P225" s="69"/>
      <c r="Q225" s="69"/>
    </row>
    <row r="226" spans="4:17" ht="15" customHeight="1" x14ac:dyDescent="0.25">
      <c r="D226" s="69"/>
      <c r="E226" s="109" t="s">
        <v>467</v>
      </c>
      <c r="F226" s="69"/>
      <c r="G226" s="69"/>
      <c r="H226" s="69"/>
      <c r="I226" s="69"/>
      <c r="J226" s="69"/>
      <c r="K226" s="69"/>
      <c r="L226" s="69"/>
      <c r="M226" s="69"/>
      <c r="N226" s="69"/>
      <c r="O226" s="69"/>
      <c r="P226" s="69"/>
      <c r="Q226" s="69"/>
    </row>
    <row r="227" spans="4:17" ht="15" customHeight="1" x14ac:dyDescent="0.25">
      <c r="D227" s="69"/>
      <c r="E227" s="109" t="s">
        <v>468</v>
      </c>
      <c r="F227" s="69"/>
      <c r="G227" s="69"/>
      <c r="H227" s="69"/>
      <c r="I227" s="69"/>
      <c r="J227" s="69"/>
      <c r="K227" s="69"/>
      <c r="L227" s="69"/>
      <c r="M227" s="69"/>
      <c r="N227" s="69"/>
      <c r="O227" s="69"/>
      <c r="P227" s="69"/>
      <c r="Q227" s="69"/>
    </row>
    <row r="228" spans="4:17" ht="15" customHeight="1" x14ac:dyDescent="0.25">
      <c r="D228" s="69"/>
      <c r="E228" s="109" t="s">
        <v>469</v>
      </c>
      <c r="F228" s="69"/>
      <c r="G228" s="69"/>
      <c r="H228" s="69"/>
      <c r="I228" s="69"/>
      <c r="J228" s="69"/>
      <c r="K228" s="69"/>
      <c r="L228" s="69"/>
      <c r="M228" s="69"/>
      <c r="N228" s="69"/>
      <c r="O228" s="69"/>
      <c r="P228" s="69"/>
      <c r="Q228" s="69"/>
    </row>
    <row r="229" spans="4:17" ht="15" customHeight="1" x14ac:dyDescent="0.25">
      <c r="D229" s="69"/>
      <c r="E229" s="109" t="s">
        <v>470</v>
      </c>
      <c r="F229" s="69"/>
      <c r="G229" s="69"/>
      <c r="H229" s="69"/>
      <c r="I229" s="69"/>
      <c r="J229" s="69"/>
      <c r="K229" s="69"/>
      <c r="L229" s="69"/>
      <c r="M229" s="69"/>
      <c r="N229" s="69"/>
      <c r="O229" s="69"/>
      <c r="P229" s="69"/>
      <c r="Q229" s="69"/>
    </row>
    <row r="230" spans="4:17" ht="15" customHeight="1" x14ac:dyDescent="0.25">
      <c r="D230" s="69"/>
      <c r="E230" s="109" t="s">
        <v>471</v>
      </c>
      <c r="F230" s="69"/>
      <c r="G230" s="69"/>
      <c r="H230" s="69"/>
      <c r="I230" s="69"/>
      <c r="J230" s="69"/>
      <c r="K230" s="69"/>
      <c r="L230" s="69"/>
      <c r="M230" s="69"/>
      <c r="N230" s="69"/>
      <c r="O230" s="69"/>
      <c r="P230" s="69"/>
      <c r="Q230" s="69"/>
    </row>
    <row r="231" spans="4:17" ht="15" customHeight="1" x14ac:dyDescent="0.25">
      <c r="D231" s="69"/>
      <c r="E231" s="109" t="s">
        <v>472</v>
      </c>
      <c r="F231" s="69"/>
      <c r="G231" s="69"/>
      <c r="H231" s="69"/>
      <c r="I231" s="69"/>
      <c r="J231" s="69"/>
      <c r="K231" s="69"/>
      <c r="L231" s="69"/>
      <c r="M231" s="69"/>
      <c r="N231" s="69"/>
      <c r="O231" s="69"/>
      <c r="P231" s="69"/>
      <c r="Q231" s="69"/>
    </row>
    <row r="232" spans="4:17" ht="15" customHeight="1" x14ac:dyDescent="0.25">
      <c r="D232" s="69"/>
      <c r="E232" s="109" t="s">
        <v>473</v>
      </c>
      <c r="F232" s="69"/>
      <c r="G232" s="69"/>
      <c r="H232" s="69"/>
      <c r="I232" s="69"/>
      <c r="J232" s="69"/>
      <c r="K232" s="69"/>
      <c r="L232" s="69"/>
      <c r="M232" s="69"/>
      <c r="N232" s="69"/>
      <c r="O232" s="69"/>
      <c r="P232" s="69"/>
      <c r="Q232" s="69"/>
    </row>
    <row r="233" spans="4:17" ht="15" customHeight="1" x14ac:dyDescent="0.25">
      <c r="D233" s="69"/>
      <c r="E233" s="109" t="s">
        <v>474</v>
      </c>
      <c r="F233" s="69"/>
      <c r="G233" s="69"/>
      <c r="H233" s="69"/>
      <c r="I233" s="69"/>
      <c r="J233" s="69"/>
      <c r="K233" s="69"/>
      <c r="L233" s="69"/>
      <c r="M233" s="69"/>
      <c r="N233" s="69"/>
      <c r="O233" s="69"/>
      <c r="P233" s="69"/>
      <c r="Q233" s="69"/>
    </row>
    <row r="234" spans="4:17" ht="15" customHeight="1" x14ac:dyDescent="0.25">
      <c r="D234" s="69"/>
      <c r="E234" s="109" t="s">
        <v>475</v>
      </c>
      <c r="F234" s="69"/>
      <c r="G234" s="69"/>
      <c r="H234" s="69"/>
      <c r="I234" s="69"/>
      <c r="J234" s="69"/>
      <c r="K234" s="69"/>
      <c r="L234" s="69"/>
      <c r="M234" s="69"/>
      <c r="N234" s="69"/>
      <c r="O234" s="69"/>
      <c r="P234" s="69"/>
      <c r="Q234" s="69"/>
    </row>
    <row r="235" spans="4:17" ht="15" customHeight="1" x14ac:dyDescent="0.25">
      <c r="D235" s="69"/>
      <c r="E235" s="109" t="s">
        <v>476</v>
      </c>
      <c r="F235" s="69"/>
      <c r="G235" s="69"/>
      <c r="H235" s="69"/>
      <c r="I235" s="69"/>
      <c r="J235" s="69"/>
      <c r="K235" s="69"/>
      <c r="L235" s="69"/>
      <c r="M235" s="69"/>
      <c r="N235" s="69"/>
      <c r="O235" s="69"/>
      <c r="P235" s="69"/>
      <c r="Q235" s="69"/>
    </row>
    <row r="236" spans="4:17" ht="15" customHeight="1" x14ac:dyDescent="0.25">
      <c r="D236" s="69"/>
      <c r="E236" s="109" t="s">
        <v>477</v>
      </c>
      <c r="F236" s="69"/>
      <c r="G236" s="69"/>
      <c r="H236" s="69"/>
      <c r="I236" s="69"/>
      <c r="J236" s="69"/>
      <c r="K236" s="69"/>
      <c r="L236" s="69"/>
      <c r="M236" s="69"/>
      <c r="N236" s="69"/>
      <c r="O236" s="69"/>
      <c r="P236" s="69"/>
      <c r="Q236" s="69"/>
    </row>
    <row r="237" spans="4:17" ht="15" customHeight="1" x14ac:dyDescent="0.25">
      <c r="D237" s="69"/>
      <c r="E237" s="109" t="s">
        <v>478</v>
      </c>
      <c r="F237" s="69"/>
      <c r="G237" s="69"/>
      <c r="H237" s="69"/>
      <c r="I237" s="69"/>
      <c r="J237" s="69"/>
      <c r="K237" s="69"/>
      <c r="L237" s="69"/>
      <c r="M237" s="69"/>
      <c r="N237" s="69"/>
      <c r="O237" s="69"/>
      <c r="P237" s="69"/>
      <c r="Q237" s="69"/>
    </row>
    <row r="238" spans="4:17" ht="15" customHeight="1" x14ac:dyDescent="0.25">
      <c r="D238" s="69"/>
      <c r="E238" s="109" t="s">
        <v>479</v>
      </c>
      <c r="F238" s="69"/>
      <c r="G238" s="69"/>
      <c r="H238" s="69"/>
      <c r="I238" s="69"/>
      <c r="J238" s="69"/>
      <c r="K238" s="69"/>
      <c r="L238" s="69"/>
      <c r="M238" s="69"/>
      <c r="N238" s="69"/>
      <c r="O238" s="69"/>
      <c r="P238" s="69"/>
      <c r="Q238" s="69"/>
    </row>
    <row r="239" spans="4:17" ht="15" customHeight="1" x14ac:dyDescent="0.25">
      <c r="D239" s="69"/>
      <c r="E239" s="109" t="s">
        <v>480</v>
      </c>
      <c r="F239" s="69"/>
      <c r="G239" s="69"/>
      <c r="H239" s="69"/>
      <c r="I239" s="69"/>
      <c r="J239" s="69"/>
      <c r="K239" s="69"/>
      <c r="L239" s="69"/>
      <c r="M239" s="69"/>
      <c r="N239" s="69"/>
      <c r="O239" s="69"/>
      <c r="P239" s="69"/>
      <c r="Q239" s="69"/>
    </row>
    <row r="240" spans="4:17" ht="15" customHeight="1" x14ac:dyDescent="0.25">
      <c r="D240" s="69"/>
      <c r="E240" s="109" t="s">
        <v>481</v>
      </c>
      <c r="F240" s="69"/>
      <c r="G240" s="69"/>
      <c r="H240" s="69"/>
      <c r="I240" s="69"/>
      <c r="J240" s="69"/>
      <c r="K240" s="69"/>
      <c r="L240" s="69"/>
      <c r="M240" s="69"/>
      <c r="N240" s="69"/>
      <c r="O240" s="69"/>
      <c r="P240" s="69"/>
      <c r="Q240" s="69"/>
    </row>
    <row r="241" spans="4:17" ht="15" customHeight="1" x14ac:dyDescent="0.25">
      <c r="D241" s="69"/>
      <c r="E241" s="109" t="s">
        <v>482</v>
      </c>
      <c r="F241" s="69"/>
      <c r="G241" s="69"/>
      <c r="H241" s="69"/>
      <c r="I241" s="69"/>
      <c r="J241" s="69"/>
      <c r="K241" s="69"/>
      <c r="L241" s="69"/>
      <c r="M241" s="69"/>
      <c r="N241" s="69"/>
      <c r="O241" s="69"/>
      <c r="P241" s="69"/>
      <c r="Q241" s="69"/>
    </row>
    <row r="242" spans="4:17" ht="15" customHeight="1" x14ac:dyDescent="0.25">
      <c r="D242" s="69"/>
      <c r="E242" s="109" t="s">
        <v>483</v>
      </c>
      <c r="F242" s="69"/>
      <c r="G242" s="69"/>
      <c r="H242" s="69"/>
      <c r="I242" s="69"/>
      <c r="J242" s="69"/>
      <c r="K242" s="69"/>
      <c r="L242" s="69"/>
      <c r="M242" s="69"/>
      <c r="N242" s="69"/>
      <c r="O242" s="69"/>
      <c r="P242" s="69"/>
      <c r="Q242" s="69"/>
    </row>
    <row r="243" spans="4:17" ht="15" customHeight="1" x14ac:dyDescent="0.25">
      <c r="D243" s="69"/>
      <c r="E243" s="109" t="s">
        <v>484</v>
      </c>
      <c r="F243" s="69"/>
      <c r="G243" s="69"/>
      <c r="H243" s="69"/>
      <c r="I243" s="69"/>
      <c r="J243" s="69"/>
      <c r="K243" s="69"/>
      <c r="L243" s="69"/>
      <c r="M243" s="69"/>
      <c r="N243" s="69"/>
      <c r="O243" s="69"/>
      <c r="P243" s="69"/>
      <c r="Q243" s="69"/>
    </row>
    <row r="244" spans="4:17" ht="15" customHeight="1" x14ac:dyDescent="0.25">
      <c r="D244" s="69"/>
      <c r="E244" s="109" t="s">
        <v>485</v>
      </c>
      <c r="F244" s="69"/>
      <c r="G244" s="69"/>
      <c r="H244" s="69"/>
      <c r="I244" s="69"/>
      <c r="J244" s="69"/>
      <c r="K244" s="69"/>
      <c r="L244" s="69"/>
      <c r="M244" s="69"/>
      <c r="N244" s="69"/>
      <c r="O244" s="69"/>
      <c r="P244" s="69"/>
      <c r="Q244" s="69"/>
    </row>
    <row r="245" spans="4:17" ht="15" customHeight="1" x14ac:dyDescent="0.25">
      <c r="D245" s="69"/>
      <c r="E245" s="109" t="s">
        <v>486</v>
      </c>
      <c r="F245" s="69"/>
      <c r="G245" s="69"/>
      <c r="H245" s="69"/>
      <c r="I245" s="69"/>
      <c r="J245" s="69"/>
      <c r="K245" s="69"/>
      <c r="L245" s="69"/>
      <c r="M245" s="69"/>
      <c r="N245" s="69"/>
      <c r="O245" s="69"/>
      <c r="P245" s="69"/>
      <c r="Q245" s="69"/>
    </row>
    <row r="246" spans="4:17" ht="15" customHeight="1" x14ac:dyDescent="0.25">
      <c r="D246" s="69"/>
      <c r="E246" s="109" t="s">
        <v>487</v>
      </c>
      <c r="F246" s="69"/>
      <c r="G246" s="69"/>
      <c r="H246" s="69"/>
      <c r="I246" s="69"/>
      <c r="J246" s="69"/>
      <c r="K246" s="69"/>
      <c r="L246" s="69"/>
      <c r="M246" s="69"/>
      <c r="N246" s="69"/>
      <c r="O246" s="69"/>
      <c r="P246" s="69"/>
      <c r="Q246" s="69"/>
    </row>
    <row r="247" spans="4:17" ht="15" customHeight="1" x14ac:dyDescent="0.25">
      <c r="D247" s="69"/>
      <c r="E247" s="109" t="s">
        <v>488</v>
      </c>
      <c r="F247" s="69"/>
      <c r="G247" s="69"/>
      <c r="H247" s="69"/>
      <c r="I247" s="69"/>
      <c r="J247" s="69"/>
      <c r="K247" s="69"/>
      <c r="L247" s="69"/>
      <c r="M247" s="69"/>
      <c r="N247" s="69"/>
      <c r="O247" s="69"/>
      <c r="P247" s="69"/>
      <c r="Q247" s="69"/>
    </row>
    <row r="248" spans="4:17" ht="15" customHeight="1" x14ac:dyDescent="0.25">
      <c r="D248" s="69"/>
      <c r="E248" s="109" t="s">
        <v>489</v>
      </c>
      <c r="F248" s="69"/>
      <c r="G248" s="69"/>
      <c r="H248" s="69"/>
      <c r="I248" s="69"/>
      <c r="J248" s="69"/>
      <c r="K248" s="69"/>
      <c r="L248" s="69"/>
      <c r="M248" s="69"/>
      <c r="N248" s="69"/>
      <c r="O248" s="69"/>
      <c r="P248" s="69"/>
      <c r="Q248" s="69"/>
    </row>
    <row r="249" spans="4:17" ht="15" customHeight="1" x14ac:dyDescent="0.25">
      <c r="D249" s="69"/>
      <c r="E249" s="109" t="s">
        <v>490</v>
      </c>
      <c r="F249" s="69"/>
      <c r="G249" s="69"/>
      <c r="H249" s="69"/>
      <c r="I249" s="69"/>
      <c r="J249" s="69"/>
      <c r="K249" s="69"/>
      <c r="L249" s="69"/>
      <c r="M249" s="69"/>
      <c r="N249" s="69"/>
      <c r="O249" s="69"/>
      <c r="P249" s="69"/>
      <c r="Q249" s="69"/>
    </row>
    <row r="250" spans="4:17" ht="15" customHeight="1" x14ac:dyDescent="0.25">
      <c r="D250" s="69"/>
      <c r="E250" s="109" t="s">
        <v>491</v>
      </c>
      <c r="F250" s="69"/>
      <c r="G250" s="69"/>
      <c r="H250" s="69"/>
      <c r="I250" s="69"/>
      <c r="J250" s="69"/>
      <c r="K250" s="69"/>
      <c r="L250" s="69"/>
      <c r="M250" s="69"/>
      <c r="N250" s="69"/>
      <c r="O250" s="69"/>
      <c r="P250" s="69"/>
      <c r="Q250" s="69"/>
    </row>
    <row r="251" spans="4:17" ht="15" customHeight="1" x14ac:dyDescent="0.25">
      <c r="D251" s="69"/>
      <c r="E251" s="109" t="s">
        <v>492</v>
      </c>
      <c r="F251" s="69"/>
      <c r="G251" s="69"/>
      <c r="H251" s="69"/>
      <c r="I251" s="69"/>
      <c r="J251" s="69"/>
      <c r="K251" s="69"/>
      <c r="L251" s="69"/>
      <c r="M251" s="69"/>
      <c r="N251" s="69"/>
      <c r="O251" s="69"/>
      <c r="P251" s="69"/>
      <c r="Q251" s="69"/>
    </row>
    <row r="252" spans="4:17" ht="15" customHeight="1" x14ac:dyDescent="0.25">
      <c r="D252" s="69"/>
      <c r="E252" s="109" t="s">
        <v>493</v>
      </c>
      <c r="F252" s="69"/>
      <c r="G252" s="69"/>
      <c r="H252" s="69"/>
      <c r="I252" s="69"/>
      <c r="J252" s="69"/>
      <c r="K252" s="69"/>
      <c r="L252" s="69"/>
      <c r="M252" s="69"/>
      <c r="N252" s="69"/>
      <c r="O252" s="69"/>
      <c r="P252" s="69"/>
      <c r="Q252" s="69"/>
    </row>
    <row r="253" spans="4:17" ht="15" customHeight="1" x14ac:dyDescent="0.25">
      <c r="D253" s="69"/>
      <c r="E253" s="109" t="s">
        <v>494</v>
      </c>
      <c r="F253" s="69"/>
      <c r="G253" s="69"/>
      <c r="H253" s="69"/>
      <c r="I253" s="69"/>
      <c r="J253" s="69"/>
      <c r="K253" s="69"/>
      <c r="L253" s="69"/>
      <c r="M253" s="69"/>
      <c r="N253" s="69"/>
      <c r="O253" s="69"/>
      <c r="P253" s="69"/>
      <c r="Q253" s="69"/>
    </row>
    <row r="254" spans="4:17" ht="15" customHeight="1" x14ac:dyDescent="0.25">
      <c r="D254" s="69"/>
      <c r="E254" s="109" t="s">
        <v>495</v>
      </c>
      <c r="F254" s="69"/>
      <c r="G254" s="69"/>
      <c r="H254" s="69"/>
      <c r="I254" s="69"/>
      <c r="J254" s="69"/>
      <c r="K254" s="69"/>
      <c r="L254" s="69"/>
      <c r="M254" s="69"/>
      <c r="N254" s="69"/>
      <c r="O254" s="69"/>
      <c r="P254" s="69"/>
      <c r="Q254" s="69"/>
    </row>
    <row r="255" spans="4:17" ht="15" customHeight="1" x14ac:dyDescent="0.25">
      <c r="D255" s="69"/>
      <c r="E255" s="109" t="s">
        <v>496</v>
      </c>
      <c r="F255" s="69"/>
      <c r="G255" s="69"/>
      <c r="H255" s="69"/>
      <c r="I255" s="69"/>
      <c r="J255" s="69"/>
      <c r="K255" s="69"/>
      <c r="L255" s="69"/>
      <c r="M255" s="69"/>
      <c r="N255" s="69"/>
      <c r="O255" s="69"/>
      <c r="P255" s="69"/>
      <c r="Q255" s="69"/>
    </row>
    <row r="256" spans="4:17" ht="15" customHeight="1" x14ac:dyDescent="0.25">
      <c r="D256" s="69"/>
      <c r="E256" s="109" t="s">
        <v>497</v>
      </c>
      <c r="F256" s="69"/>
      <c r="G256" s="69"/>
      <c r="H256" s="69"/>
      <c r="I256" s="69"/>
      <c r="J256" s="69"/>
      <c r="K256" s="69"/>
      <c r="L256" s="69"/>
      <c r="M256" s="69"/>
      <c r="N256" s="69"/>
      <c r="O256" s="69"/>
      <c r="P256" s="69"/>
      <c r="Q256" s="69"/>
    </row>
    <row r="257" spans="4:17" ht="15" customHeight="1" x14ac:dyDescent="0.25">
      <c r="D257" s="69"/>
      <c r="E257" s="109" t="s">
        <v>498</v>
      </c>
      <c r="F257" s="69"/>
      <c r="G257" s="69"/>
      <c r="H257" s="69"/>
      <c r="I257" s="69"/>
      <c r="J257" s="69"/>
      <c r="K257" s="69"/>
      <c r="L257" s="69"/>
      <c r="M257" s="69"/>
      <c r="N257" s="69"/>
      <c r="O257" s="69"/>
      <c r="P257" s="69"/>
      <c r="Q257" s="69"/>
    </row>
    <row r="258" spans="4:17" ht="15" customHeight="1" x14ac:dyDescent="0.25">
      <c r="D258" s="69"/>
      <c r="E258" s="109" t="s">
        <v>499</v>
      </c>
      <c r="F258" s="69"/>
      <c r="G258" s="69"/>
      <c r="H258" s="69"/>
      <c r="I258" s="69"/>
      <c r="J258" s="69"/>
      <c r="K258" s="69"/>
      <c r="L258" s="69"/>
      <c r="M258" s="69"/>
      <c r="N258" s="69"/>
      <c r="O258" s="69"/>
      <c r="P258" s="69"/>
      <c r="Q258" s="69"/>
    </row>
    <row r="259" spans="4:17" ht="15" customHeight="1" x14ac:dyDescent="0.25">
      <c r="D259" s="69"/>
      <c r="E259" s="109" t="s">
        <v>500</v>
      </c>
      <c r="F259" s="69"/>
      <c r="G259" s="69"/>
      <c r="H259" s="69"/>
      <c r="I259" s="69"/>
      <c r="J259" s="69"/>
      <c r="K259" s="69"/>
      <c r="L259" s="69"/>
      <c r="M259" s="69"/>
      <c r="N259" s="69"/>
      <c r="O259" s="69"/>
      <c r="P259" s="69"/>
      <c r="Q259" s="69"/>
    </row>
    <row r="260" spans="4:17" ht="15" customHeight="1" x14ac:dyDescent="0.25">
      <c r="D260" s="69"/>
      <c r="E260" s="109" t="s">
        <v>501</v>
      </c>
      <c r="F260" s="69"/>
      <c r="G260" s="69"/>
      <c r="H260" s="69"/>
      <c r="I260" s="69"/>
      <c r="J260" s="69"/>
      <c r="K260" s="69"/>
      <c r="L260" s="69"/>
      <c r="M260" s="69"/>
      <c r="N260" s="69"/>
      <c r="O260" s="69"/>
      <c r="P260" s="69"/>
      <c r="Q260" s="69"/>
    </row>
    <row r="261" spans="4:17" ht="15" customHeight="1" x14ac:dyDescent="0.25">
      <c r="D261" s="69"/>
      <c r="E261" s="109" t="s">
        <v>502</v>
      </c>
      <c r="F261" s="69"/>
      <c r="G261" s="69"/>
      <c r="H261" s="69"/>
      <c r="I261" s="69"/>
      <c r="J261" s="69"/>
      <c r="K261" s="69"/>
      <c r="L261" s="69"/>
      <c r="M261" s="69"/>
      <c r="N261" s="69"/>
      <c r="O261" s="69"/>
      <c r="P261" s="69"/>
      <c r="Q261" s="69"/>
    </row>
    <row r="262" spans="4:17" ht="15" customHeight="1" x14ac:dyDescent="0.25">
      <c r="D262" s="69"/>
      <c r="E262" s="109" t="s">
        <v>503</v>
      </c>
      <c r="F262" s="69"/>
      <c r="G262" s="69"/>
      <c r="H262" s="69"/>
      <c r="I262" s="69"/>
      <c r="J262" s="69"/>
      <c r="K262" s="69"/>
      <c r="L262" s="69"/>
      <c r="M262" s="69"/>
      <c r="N262" s="69"/>
      <c r="O262" s="69"/>
      <c r="P262" s="69"/>
      <c r="Q262" s="69"/>
    </row>
    <row r="263" spans="4:17" ht="15" customHeight="1" x14ac:dyDescent="0.25">
      <c r="D263" s="69"/>
      <c r="E263" s="109" t="s">
        <v>504</v>
      </c>
      <c r="F263" s="69"/>
      <c r="G263" s="69"/>
      <c r="H263" s="69"/>
      <c r="I263" s="69"/>
      <c r="J263" s="69"/>
      <c r="K263" s="69"/>
      <c r="L263" s="69"/>
      <c r="M263" s="69"/>
      <c r="N263" s="69"/>
      <c r="O263" s="69"/>
      <c r="P263" s="69"/>
      <c r="Q263" s="69"/>
    </row>
    <row r="264" spans="4:17" ht="15" customHeight="1" x14ac:dyDescent="0.25">
      <c r="D264" s="69"/>
      <c r="E264" s="109" t="s">
        <v>505</v>
      </c>
      <c r="F264" s="69"/>
      <c r="G264" s="69"/>
      <c r="H264" s="69"/>
      <c r="I264" s="69"/>
      <c r="J264" s="69"/>
      <c r="K264" s="69"/>
      <c r="L264" s="69"/>
      <c r="M264" s="69"/>
      <c r="N264" s="69"/>
      <c r="O264" s="69"/>
      <c r="P264" s="69"/>
      <c r="Q264" s="69"/>
    </row>
    <row r="265" spans="4:17" ht="15" customHeight="1" x14ac:dyDescent="0.25">
      <c r="D265" s="69"/>
      <c r="E265" s="109" t="s">
        <v>506</v>
      </c>
      <c r="F265" s="69"/>
      <c r="G265" s="69"/>
      <c r="H265" s="69"/>
      <c r="I265" s="69"/>
      <c r="J265" s="69"/>
      <c r="K265" s="69"/>
      <c r="L265" s="69"/>
      <c r="M265" s="69"/>
      <c r="N265" s="69"/>
      <c r="O265" s="69"/>
      <c r="P265" s="69"/>
      <c r="Q265" s="69"/>
    </row>
    <row r="266" spans="4:17" ht="15" customHeight="1" x14ac:dyDescent="0.25">
      <c r="D266" s="69"/>
      <c r="E266" s="109" t="s">
        <v>507</v>
      </c>
      <c r="F266" s="69"/>
      <c r="G266" s="69"/>
      <c r="H266" s="69"/>
      <c r="I266" s="69"/>
      <c r="J266" s="69"/>
      <c r="K266" s="69"/>
      <c r="L266" s="69"/>
      <c r="M266" s="69"/>
      <c r="N266" s="69"/>
      <c r="O266" s="69"/>
      <c r="P266" s="69"/>
      <c r="Q266" s="69"/>
    </row>
    <row r="267" spans="4:17" ht="15" customHeight="1" x14ac:dyDescent="0.25">
      <c r="D267" s="69"/>
      <c r="E267" s="109" t="s">
        <v>508</v>
      </c>
      <c r="F267" s="69"/>
      <c r="G267" s="69"/>
      <c r="H267" s="69"/>
      <c r="I267" s="69"/>
      <c r="J267" s="69"/>
      <c r="K267" s="69"/>
      <c r="L267" s="69"/>
      <c r="M267" s="69"/>
      <c r="N267" s="69"/>
      <c r="O267" s="69"/>
      <c r="P267" s="69"/>
      <c r="Q267" s="69"/>
    </row>
    <row r="268" spans="4:17" ht="15" customHeight="1" x14ac:dyDescent="0.25">
      <c r="D268" s="69"/>
      <c r="E268" s="109" t="s">
        <v>509</v>
      </c>
      <c r="F268" s="69"/>
      <c r="G268" s="69"/>
      <c r="H268" s="69"/>
      <c r="I268" s="69"/>
      <c r="J268" s="69"/>
      <c r="K268" s="69"/>
      <c r="L268" s="69"/>
      <c r="M268" s="69"/>
      <c r="N268" s="69"/>
      <c r="O268" s="69"/>
      <c r="P268" s="69"/>
      <c r="Q268" s="69"/>
    </row>
    <row r="269" spans="4:17" ht="15" customHeight="1" x14ac:dyDescent="0.25">
      <c r="D269" s="69"/>
      <c r="E269" s="109" t="s">
        <v>510</v>
      </c>
      <c r="F269" s="69"/>
      <c r="G269" s="69"/>
      <c r="H269" s="69"/>
      <c r="I269" s="69"/>
      <c r="J269" s="69"/>
      <c r="K269" s="69"/>
      <c r="L269" s="69"/>
      <c r="M269" s="69"/>
      <c r="N269" s="69"/>
      <c r="O269" s="69"/>
      <c r="P269" s="69"/>
      <c r="Q269" s="69"/>
    </row>
    <row r="270" spans="4:17" ht="15" customHeight="1" x14ac:dyDescent="0.25">
      <c r="D270" s="69"/>
      <c r="E270" s="109" t="s">
        <v>511</v>
      </c>
      <c r="F270" s="69"/>
      <c r="G270" s="69"/>
      <c r="H270" s="69"/>
      <c r="I270" s="69"/>
      <c r="J270" s="69"/>
      <c r="K270" s="69"/>
      <c r="L270" s="69"/>
      <c r="M270" s="69"/>
      <c r="N270" s="69"/>
      <c r="O270" s="69"/>
      <c r="P270" s="69"/>
      <c r="Q270" s="69"/>
    </row>
    <row r="271" spans="4:17" ht="15" customHeight="1" x14ac:dyDescent="0.25">
      <c r="D271" s="69"/>
      <c r="E271" s="109" t="s">
        <v>512</v>
      </c>
      <c r="F271" s="69"/>
      <c r="G271" s="69"/>
      <c r="H271" s="69"/>
      <c r="I271" s="69"/>
      <c r="J271" s="69"/>
      <c r="K271" s="69"/>
      <c r="L271" s="69"/>
      <c r="M271" s="69"/>
      <c r="N271" s="69"/>
      <c r="O271" s="69"/>
      <c r="P271" s="69"/>
      <c r="Q271" s="69"/>
    </row>
    <row r="272" spans="4:17" ht="15" customHeight="1" x14ac:dyDescent="0.25">
      <c r="D272" s="69"/>
      <c r="E272" s="109" t="s">
        <v>513</v>
      </c>
      <c r="F272" s="69"/>
      <c r="G272" s="69"/>
      <c r="H272" s="69"/>
      <c r="I272" s="69"/>
      <c r="J272" s="69"/>
      <c r="K272" s="69"/>
      <c r="L272" s="69"/>
      <c r="M272" s="69"/>
      <c r="N272" s="69"/>
      <c r="O272" s="69"/>
      <c r="P272" s="69"/>
      <c r="Q272" s="69"/>
    </row>
    <row r="273" spans="4:17" ht="15" customHeight="1" x14ac:dyDescent="0.25">
      <c r="D273" s="69"/>
      <c r="E273" s="109" t="s">
        <v>514</v>
      </c>
      <c r="F273" s="69"/>
      <c r="G273" s="69"/>
      <c r="H273" s="69"/>
      <c r="I273" s="69"/>
      <c r="J273" s="69"/>
      <c r="K273" s="69"/>
      <c r="L273" s="69"/>
      <c r="M273" s="69"/>
      <c r="N273" s="69"/>
      <c r="O273" s="69"/>
      <c r="P273" s="69"/>
      <c r="Q273" s="69"/>
    </row>
    <row r="274" spans="4:17" ht="15" customHeight="1" x14ac:dyDescent="0.25">
      <c r="D274" s="69"/>
      <c r="E274" s="109" t="s">
        <v>515</v>
      </c>
      <c r="F274" s="69"/>
      <c r="G274" s="69"/>
      <c r="H274" s="69"/>
      <c r="I274" s="69"/>
      <c r="J274" s="69"/>
      <c r="K274" s="69"/>
      <c r="L274" s="69"/>
      <c r="M274" s="69"/>
      <c r="N274" s="69"/>
      <c r="O274" s="69"/>
      <c r="P274" s="69"/>
      <c r="Q274" s="69"/>
    </row>
    <row r="275" spans="4:17" ht="15" customHeight="1" x14ac:dyDescent="0.25">
      <c r="D275" s="69"/>
      <c r="E275" s="109" t="s">
        <v>516</v>
      </c>
      <c r="F275" s="69"/>
      <c r="G275" s="69"/>
      <c r="H275" s="69"/>
      <c r="I275" s="69"/>
      <c r="J275" s="69"/>
      <c r="K275" s="69"/>
      <c r="L275" s="69"/>
      <c r="M275" s="69"/>
      <c r="N275" s="69"/>
      <c r="O275" s="69"/>
      <c r="P275" s="69"/>
      <c r="Q275" s="69"/>
    </row>
    <row r="276" spans="4:17" ht="15" customHeight="1" x14ac:dyDescent="0.25">
      <c r="D276" s="69"/>
      <c r="E276" s="109" t="s">
        <v>517</v>
      </c>
      <c r="F276" s="69"/>
      <c r="G276" s="69"/>
      <c r="H276" s="69"/>
      <c r="I276" s="69"/>
      <c r="J276" s="69"/>
      <c r="K276" s="69"/>
      <c r="L276" s="69"/>
      <c r="M276" s="69"/>
      <c r="N276" s="69"/>
      <c r="O276" s="69"/>
      <c r="P276" s="69"/>
      <c r="Q276" s="69"/>
    </row>
    <row r="277" spans="4:17" ht="15" customHeight="1" x14ac:dyDescent="0.25">
      <c r="D277" s="69"/>
      <c r="E277" s="109" t="s">
        <v>518</v>
      </c>
      <c r="F277" s="69"/>
      <c r="G277" s="69"/>
      <c r="H277" s="69"/>
      <c r="I277" s="69"/>
      <c r="J277" s="69"/>
      <c r="K277" s="69"/>
      <c r="L277" s="69"/>
      <c r="M277" s="69"/>
      <c r="N277" s="69"/>
      <c r="O277" s="69"/>
      <c r="P277" s="69"/>
      <c r="Q277" s="69"/>
    </row>
    <row r="278" spans="4:17" ht="15" customHeight="1" x14ac:dyDescent="0.25">
      <c r="D278" s="69"/>
      <c r="E278" s="109" t="s">
        <v>519</v>
      </c>
      <c r="F278" s="69"/>
      <c r="G278" s="69"/>
      <c r="H278" s="69"/>
      <c r="I278" s="69"/>
      <c r="J278" s="69"/>
      <c r="K278" s="69"/>
      <c r="L278" s="69"/>
      <c r="M278" s="69"/>
      <c r="N278" s="69"/>
      <c r="O278" s="69"/>
      <c r="P278" s="69"/>
      <c r="Q278" s="69"/>
    </row>
    <row r="279" spans="4:17" ht="15" customHeight="1" x14ac:dyDescent="0.25">
      <c r="D279" s="69"/>
      <c r="E279" s="109" t="s">
        <v>520</v>
      </c>
      <c r="F279" s="69"/>
      <c r="G279" s="69"/>
      <c r="H279" s="69"/>
      <c r="I279" s="69"/>
      <c r="J279" s="69"/>
      <c r="K279" s="69"/>
      <c r="L279" s="69"/>
      <c r="M279" s="69"/>
      <c r="N279" s="69"/>
      <c r="O279" s="69"/>
      <c r="P279" s="69"/>
      <c r="Q279" s="69"/>
    </row>
    <row r="280" spans="4:17" ht="15" customHeight="1" x14ac:dyDescent="0.25">
      <c r="D280" s="69"/>
      <c r="E280" s="109" t="s">
        <v>521</v>
      </c>
      <c r="F280" s="69"/>
      <c r="G280" s="69"/>
      <c r="H280" s="69"/>
      <c r="I280" s="69"/>
      <c r="J280" s="69"/>
      <c r="K280" s="69"/>
      <c r="L280" s="69"/>
      <c r="M280" s="69"/>
      <c r="N280" s="69"/>
      <c r="O280" s="69"/>
      <c r="P280" s="69"/>
      <c r="Q280" s="69"/>
    </row>
    <row r="281" spans="4:17" ht="15" customHeight="1" x14ac:dyDescent="0.25">
      <c r="D281" s="69"/>
      <c r="E281" s="109" t="s">
        <v>522</v>
      </c>
      <c r="F281" s="69"/>
      <c r="G281" s="69"/>
      <c r="H281" s="69"/>
      <c r="I281" s="69"/>
      <c r="J281" s="69"/>
      <c r="K281" s="69"/>
      <c r="L281" s="69"/>
      <c r="M281" s="69"/>
      <c r="N281" s="69"/>
      <c r="O281" s="69"/>
      <c r="P281" s="69"/>
      <c r="Q281" s="69"/>
    </row>
    <row r="282" spans="4:17" ht="15" customHeight="1" x14ac:dyDescent="0.25">
      <c r="D282" s="69"/>
      <c r="E282" s="109" t="s">
        <v>523</v>
      </c>
      <c r="F282" s="69"/>
      <c r="G282" s="69"/>
      <c r="H282" s="69"/>
      <c r="I282" s="69"/>
      <c r="J282" s="69"/>
      <c r="K282" s="69"/>
      <c r="L282" s="69"/>
      <c r="M282" s="69"/>
      <c r="N282" s="69"/>
      <c r="O282" s="69"/>
      <c r="P282" s="69"/>
      <c r="Q282" s="69"/>
    </row>
    <row r="283" spans="4:17" ht="15" customHeight="1" x14ac:dyDescent="0.25">
      <c r="D283" s="69"/>
      <c r="E283" s="109" t="s">
        <v>524</v>
      </c>
      <c r="F283" s="69"/>
      <c r="G283" s="69"/>
      <c r="H283" s="69"/>
      <c r="I283" s="69"/>
      <c r="J283" s="69"/>
      <c r="K283" s="69"/>
      <c r="L283" s="69"/>
      <c r="M283" s="69"/>
      <c r="N283" s="69"/>
      <c r="O283" s="69"/>
      <c r="P283" s="69"/>
      <c r="Q283" s="69"/>
    </row>
    <row r="284" spans="4:17" ht="15" customHeight="1" x14ac:dyDescent="0.25">
      <c r="D284" s="69"/>
      <c r="E284" s="109" t="s">
        <v>525</v>
      </c>
      <c r="F284" s="69"/>
      <c r="G284" s="69"/>
      <c r="H284" s="69"/>
      <c r="I284" s="69"/>
      <c r="J284" s="69"/>
      <c r="K284" s="69"/>
      <c r="L284" s="69"/>
      <c r="M284" s="69"/>
      <c r="N284" s="69"/>
      <c r="O284" s="69"/>
      <c r="P284" s="69"/>
      <c r="Q284" s="69"/>
    </row>
    <row r="285" spans="4:17" ht="15" customHeight="1" x14ac:dyDescent="0.25">
      <c r="D285" s="69"/>
      <c r="E285" s="109" t="s">
        <v>526</v>
      </c>
      <c r="F285" s="69"/>
      <c r="G285" s="69"/>
      <c r="H285" s="69"/>
      <c r="I285" s="69"/>
      <c r="J285" s="69"/>
      <c r="K285" s="69"/>
      <c r="L285" s="69"/>
      <c r="M285" s="69"/>
      <c r="N285" s="69"/>
      <c r="O285" s="69"/>
      <c r="P285" s="69"/>
      <c r="Q285" s="69"/>
    </row>
    <row r="286" spans="4:17" ht="15" customHeight="1" x14ac:dyDescent="0.25">
      <c r="D286" s="69"/>
      <c r="E286" s="109" t="s">
        <v>527</v>
      </c>
      <c r="F286" s="69"/>
      <c r="G286" s="69"/>
      <c r="H286" s="69"/>
      <c r="I286" s="69"/>
      <c r="J286" s="69"/>
      <c r="K286" s="69"/>
      <c r="L286" s="69"/>
      <c r="M286" s="69"/>
      <c r="N286" s="69"/>
      <c r="O286" s="69"/>
      <c r="P286" s="69"/>
      <c r="Q286" s="69"/>
    </row>
    <row r="287" spans="4:17" ht="15" customHeight="1" x14ac:dyDescent="0.25">
      <c r="D287" s="69"/>
      <c r="E287" s="109" t="s">
        <v>528</v>
      </c>
      <c r="F287" s="69"/>
      <c r="G287" s="69"/>
      <c r="H287" s="69"/>
      <c r="I287" s="69"/>
      <c r="J287" s="69"/>
      <c r="K287" s="69"/>
      <c r="L287" s="69"/>
      <c r="M287" s="69"/>
      <c r="N287" s="69"/>
      <c r="O287" s="69"/>
      <c r="P287" s="69"/>
      <c r="Q287" s="69"/>
    </row>
    <row r="288" spans="4:17" ht="15" customHeight="1" x14ac:dyDescent="0.25">
      <c r="D288" s="69"/>
      <c r="E288" s="109" t="s">
        <v>529</v>
      </c>
      <c r="F288" s="69"/>
      <c r="G288" s="69"/>
      <c r="H288" s="69"/>
      <c r="I288" s="69"/>
      <c r="J288" s="69"/>
      <c r="K288" s="69"/>
      <c r="L288" s="69"/>
      <c r="M288" s="69"/>
      <c r="N288" s="69"/>
      <c r="O288" s="69"/>
      <c r="P288" s="69"/>
      <c r="Q288" s="69"/>
    </row>
    <row r="289" spans="4:17" ht="15" customHeight="1" x14ac:dyDescent="0.25">
      <c r="D289" s="69"/>
      <c r="E289" s="109" t="s">
        <v>530</v>
      </c>
      <c r="F289" s="69"/>
      <c r="G289" s="69"/>
      <c r="H289" s="69"/>
      <c r="I289" s="69"/>
      <c r="J289" s="69"/>
      <c r="K289" s="69"/>
      <c r="L289" s="69"/>
      <c r="M289" s="69"/>
      <c r="N289" s="69"/>
      <c r="O289" s="69"/>
      <c r="P289" s="69"/>
      <c r="Q289" s="69"/>
    </row>
    <row r="290" spans="4:17" ht="15" customHeight="1" x14ac:dyDescent="0.25">
      <c r="D290" s="69"/>
      <c r="E290" s="109" t="s">
        <v>531</v>
      </c>
      <c r="F290" s="69"/>
      <c r="G290" s="69"/>
      <c r="H290" s="69"/>
      <c r="I290" s="69"/>
      <c r="J290" s="69"/>
      <c r="K290" s="69"/>
      <c r="L290" s="69"/>
      <c r="M290" s="69"/>
      <c r="N290" s="69"/>
      <c r="O290" s="69"/>
      <c r="P290" s="69"/>
      <c r="Q290" s="69"/>
    </row>
    <row r="291" spans="4:17" ht="15" customHeight="1" x14ac:dyDescent="0.25">
      <c r="D291" s="69"/>
      <c r="E291" s="109" t="s">
        <v>532</v>
      </c>
      <c r="F291" s="69"/>
      <c r="G291" s="69"/>
      <c r="H291" s="69"/>
      <c r="I291" s="69"/>
      <c r="J291" s="69"/>
      <c r="K291" s="69"/>
      <c r="L291" s="69"/>
      <c r="M291" s="69"/>
      <c r="N291" s="69"/>
      <c r="O291" s="69"/>
      <c r="P291" s="69"/>
      <c r="Q291" s="69"/>
    </row>
    <row r="292" spans="4:17" ht="15" customHeight="1" x14ac:dyDescent="0.25">
      <c r="D292" s="69"/>
      <c r="E292" s="109" t="s">
        <v>533</v>
      </c>
      <c r="F292" s="69"/>
      <c r="G292" s="69"/>
      <c r="H292" s="69"/>
      <c r="I292" s="69"/>
      <c r="J292" s="69"/>
      <c r="K292" s="69"/>
      <c r="L292" s="69"/>
      <c r="M292" s="69"/>
      <c r="N292" s="69"/>
      <c r="O292" s="69"/>
      <c r="P292" s="69"/>
      <c r="Q292" s="69"/>
    </row>
    <row r="293" spans="4:17" ht="15" customHeight="1" x14ac:dyDescent="0.25">
      <c r="D293" s="69"/>
      <c r="E293" s="109" t="s">
        <v>534</v>
      </c>
      <c r="F293" s="69"/>
      <c r="G293" s="69"/>
      <c r="H293" s="69"/>
      <c r="I293" s="69"/>
      <c r="J293" s="69"/>
      <c r="K293" s="69"/>
      <c r="L293" s="69"/>
      <c r="M293" s="69"/>
      <c r="N293" s="69"/>
      <c r="O293" s="69"/>
      <c r="P293" s="69"/>
      <c r="Q293" s="69"/>
    </row>
    <row r="294" spans="4:17" ht="15" customHeight="1" x14ac:dyDescent="0.25">
      <c r="D294" s="69"/>
      <c r="E294" s="109" t="s">
        <v>535</v>
      </c>
      <c r="F294" s="69"/>
      <c r="G294" s="69"/>
      <c r="H294" s="69"/>
      <c r="I294" s="69"/>
      <c r="J294" s="69"/>
      <c r="K294" s="69"/>
      <c r="L294" s="69"/>
      <c r="M294" s="69"/>
      <c r="N294" s="69"/>
      <c r="O294" s="69"/>
      <c r="P294" s="69"/>
      <c r="Q294" s="69"/>
    </row>
    <row r="295" spans="4:17" ht="15" customHeight="1" x14ac:dyDescent="0.25">
      <c r="D295" s="69"/>
      <c r="E295" s="109" t="s">
        <v>536</v>
      </c>
      <c r="F295" s="69"/>
      <c r="G295" s="69"/>
      <c r="H295" s="69"/>
      <c r="I295" s="69"/>
      <c r="J295" s="69"/>
      <c r="K295" s="69"/>
      <c r="L295" s="69"/>
      <c r="M295" s="69"/>
      <c r="N295" s="69"/>
      <c r="O295" s="69"/>
      <c r="P295" s="69"/>
      <c r="Q295" s="69"/>
    </row>
    <row r="296" spans="4:17" ht="15" customHeight="1" x14ac:dyDescent="0.25">
      <c r="D296" s="69"/>
      <c r="E296" s="109" t="s">
        <v>537</v>
      </c>
      <c r="F296" s="69"/>
      <c r="G296" s="69"/>
      <c r="H296" s="69"/>
      <c r="I296" s="69"/>
      <c r="J296" s="69"/>
      <c r="K296" s="69"/>
      <c r="L296" s="69"/>
      <c r="M296" s="69"/>
      <c r="N296" s="69"/>
      <c r="O296" s="69"/>
      <c r="P296" s="69"/>
      <c r="Q296" s="69"/>
    </row>
    <row r="297" spans="4:17" ht="15" customHeight="1" x14ac:dyDescent="0.25">
      <c r="D297" s="69"/>
      <c r="E297" s="109" t="s">
        <v>538</v>
      </c>
      <c r="F297" s="69"/>
      <c r="G297" s="69"/>
      <c r="H297" s="69"/>
      <c r="I297" s="69"/>
      <c r="J297" s="69"/>
      <c r="K297" s="69"/>
      <c r="L297" s="69"/>
      <c r="M297" s="69"/>
      <c r="N297" s="69"/>
      <c r="O297" s="69"/>
      <c r="P297" s="69"/>
      <c r="Q297" s="69"/>
    </row>
    <row r="298" spans="4:17" ht="15" customHeight="1" x14ac:dyDescent="0.25">
      <c r="D298" s="69"/>
      <c r="E298" s="109" t="s">
        <v>539</v>
      </c>
      <c r="F298" s="69"/>
      <c r="G298" s="69"/>
      <c r="H298" s="69"/>
      <c r="I298" s="69"/>
      <c r="J298" s="69"/>
      <c r="K298" s="69"/>
      <c r="L298" s="69"/>
      <c r="M298" s="69"/>
      <c r="N298" s="69"/>
      <c r="O298" s="69"/>
      <c r="P298" s="69"/>
      <c r="Q298" s="69"/>
    </row>
    <row r="299" spans="4:17" ht="15" customHeight="1" x14ac:dyDescent="0.25">
      <c r="D299" s="69"/>
      <c r="E299" s="109" t="s">
        <v>540</v>
      </c>
      <c r="F299" s="69"/>
      <c r="G299" s="69"/>
      <c r="H299" s="69"/>
      <c r="I299" s="69"/>
      <c r="J299" s="69"/>
      <c r="K299" s="69"/>
      <c r="L299" s="69"/>
      <c r="M299" s="69"/>
      <c r="N299" s="69"/>
      <c r="O299" s="69"/>
      <c r="P299" s="69"/>
      <c r="Q299" s="69"/>
    </row>
    <row r="300" spans="4:17" ht="15" customHeight="1" x14ac:dyDescent="0.25">
      <c r="D300" s="69"/>
      <c r="E300" s="109" t="s">
        <v>541</v>
      </c>
      <c r="F300" s="69"/>
      <c r="G300" s="69"/>
      <c r="H300" s="69"/>
      <c r="I300" s="69"/>
      <c r="J300" s="69"/>
      <c r="K300" s="69"/>
      <c r="L300" s="69"/>
      <c r="M300" s="69"/>
      <c r="N300" s="69"/>
      <c r="O300" s="69"/>
      <c r="P300" s="69"/>
      <c r="Q300" s="69"/>
    </row>
    <row r="301" spans="4:17" ht="15" customHeight="1" x14ac:dyDescent="0.25">
      <c r="D301" s="69"/>
      <c r="E301" s="109" t="s">
        <v>542</v>
      </c>
      <c r="F301" s="69"/>
      <c r="G301" s="69"/>
      <c r="H301" s="69"/>
      <c r="I301" s="69"/>
      <c r="J301" s="69"/>
      <c r="K301" s="69"/>
      <c r="L301" s="69"/>
      <c r="M301" s="69"/>
      <c r="N301" s="69"/>
      <c r="O301" s="69"/>
      <c r="P301" s="69"/>
      <c r="Q301" s="69"/>
    </row>
    <row r="302" spans="4:17" ht="15" customHeight="1" x14ac:dyDescent="0.25">
      <c r="D302" s="69"/>
      <c r="E302" s="109" t="s">
        <v>543</v>
      </c>
      <c r="F302" s="69"/>
      <c r="G302" s="69"/>
      <c r="H302" s="69"/>
      <c r="I302" s="69"/>
      <c r="J302" s="69"/>
      <c r="K302" s="69"/>
      <c r="L302" s="69"/>
      <c r="M302" s="69"/>
      <c r="N302" s="69"/>
      <c r="O302" s="69"/>
      <c r="P302" s="69"/>
      <c r="Q302" s="69"/>
    </row>
    <row r="303" spans="4:17" ht="15" customHeight="1" x14ac:dyDescent="0.25">
      <c r="D303" s="69"/>
      <c r="E303" s="109" t="s">
        <v>544</v>
      </c>
      <c r="F303" s="69"/>
      <c r="G303" s="69"/>
      <c r="H303" s="69"/>
      <c r="I303" s="69"/>
      <c r="J303" s="69"/>
      <c r="K303" s="69"/>
      <c r="L303" s="69"/>
      <c r="M303" s="69"/>
      <c r="N303" s="69"/>
      <c r="O303" s="69"/>
      <c r="P303" s="69"/>
      <c r="Q303" s="69"/>
    </row>
    <row r="304" spans="4:17" ht="15" customHeight="1" x14ac:dyDescent="0.25">
      <c r="D304" s="69"/>
      <c r="E304" s="109" t="s">
        <v>545</v>
      </c>
      <c r="F304" s="69"/>
      <c r="G304" s="69"/>
      <c r="H304" s="69"/>
      <c r="I304" s="69"/>
      <c r="J304" s="69"/>
      <c r="K304" s="69"/>
      <c r="L304" s="69"/>
      <c r="M304" s="69"/>
      <c r="N304" s="69"/>
      <c r="O304" s="69"/>
      <c r="P304" s="69"/>
      <c r="Q304" s="69"/>
    </row>
    <row r="305" spans="4:17" ht="15" customHeight="1" x14ac:dyDescent="0.25">
      <c r="D305" s="69"/>
      <c r="E305" s="109" t="s">
        <v>546</v>
      </c>
      <c r="F305" s="69"/>
      <c r="G305" s="69"/>
      <c r="H305" s="69"/>
      <c r="I305" s="69"/>
      <c r="J305" s="69"/>
      <c r="K305" s="69"/>
      <c r="L305" s="69"/>
      <c r="M305" s="69"/>
      <c r="N305" s="69"/>
      <c r="O305" s="69"/>
      <c r="P305" s="69"/>
      <c r="Q305" s="69"/>
    </row>
    <row r="306" spans="4:17" ht="15" customHeight="1" x14ac:dyDescent="0.25">
      <c r="D306" s="69"/>
      <c r="E306" s="109" t="s">
        <v>547</v>
      </c>
      <c r="F306" s="69"/>
      <c r="G306" s="69"/>
      <c r="H306" s="69"/>
      <c r="I306" s="69"/>
      <c r="J306" s="69"/>
      <c r="K306" s="69"/>
      <c r="L306" s="69"/>
      <c r="M306" s="69"/>
      <c r="N306" s="69"/>
      <c r="O306" s="69"/>
      <c r="P306" s="69"/>
      <c r="Q306" s="69"/>
    </row>
    <row r="307" spans="4:17" ht="15" customHeight="1" x14ac:dyDescent="0.25">
      <c r="D307" s="69"/>
      <c r="E307" s="109" t="s">
        <v>548</v>
      </c>
      <c r="F307" s="69"/>
      <c r="G307" s="69"/>
      <c r="H307" s="69"/>
      <c r="I307" s="69"/>
      <c r="J307" s="69"/>
      <c r="K307" s="69"/>
      <c r="L307" s="69"/>
      <c r="M307" s="69"/>
      <c r="N307" s="69"/>
      <c r="O307" s="69"/>
      <c r="P307" s="69"/>
      <c r="Q307" s="69"/>
    </row>
    <row r="308" spans="4:17" ht="15" customHeight="1" x14ac:dyDescent="0.25">
      <c r="D308" s="69"/>
      <c r="E308" s="109" t="s">
        <v>549</v>
      </c>
      <c r="F308" s="69"/>
      <c r="G308" s="69"/>
      <c r="H308" s="69"/>
      <c r="I308" s="69"/>
      <c r="J308" s="69"/>
      <c r="K308" s="69"/>
      <c r="L308" s="69"/>
      <c r="M308" s="69"/>
      <c r="N308" s="69"/>
      <c r="O308" s="69"/>
      <c r="P308" s="69"/>
      <c r="Q308" s="69"/>
    </row>
    <row r="309" spans="4:17" ht="15" customHeight="1" x14ac:dyDescent="0.25">
      <c r="D309" s="69"/>
      <c r="E309" s="109" t="s">
        <v>550</v>
      </c>
      <c r="F309" s="69"/>
      <c r="G309" s="69"/>
      <c r="H309" s="69"/>
      <c r="I309" s="69"/>
      <c r="J309" s="69"/>
      <c r="K309" s="69"/>
      <c r="L309" s="69"/>
      <c r="M309" s="69"/>
      <c r="N309" s="69"/>
      <c r="O309" s="69"/>
      <c r="P309" s="69"/>
      <c r="Q309" s="69"/>
    </row>
    <row r="310" spans="4:17" ht="15" customHeight="1" x14ac:dyDescent="0.25">
      <c r="D310" s="69"/>
      <c r="E310" s="109" t="s">
        <v>551</v>
      </c>
      <c r="F310" s="69"/>
      <c r="G310" s="69"/>
      <c r="H310" s="69"/>
      <c r="I310" s="69"/>
      <c r="J310" s="69"/>
      <c r="K310" s="69"/>
      <c r="L310" s="69"/>
      <c r="M310" s="69"/>
      <c r="N310" s="69"/>
      <c r="O310" s="69"/>
      <c r="P310" s="69"/>
      <c r="Q310" s="69"/>
    </row>
    <row r="311" spans="4:17" ht="15" customHeight="1" x14ac:dyDescent="0.25">
      <c r="D311" s="69"/>
      <c r="E311" s="109" t="s">
        <v>552</v>
      </c>
      <c r="F311" s="69"/>
      <c r="G311" s="69"/>
      <c r="H311" s="69"/>
      <c r="I311" s="69"/>
      <c r="J311" s="69"/>
      <c r="K311" s="69"/>
      <c r="L311" s="69"/>
      <c r="M311" s="69"/>
      <c r="N311" s="69"/>
      <c r="O311" s="69"/>
      <c r="P311" s="69"/>
      <c r="Q311" s="69"/>
    </row>
    <row r="312" spans="4:17" ht="15" customHeight="1" x14ac:dyDescent="0.25">
      <c r="D312" s="69"/>
      <c r="E312" s="109" t="s">
        <v>553</v>
      </c>
      <c r="F312" s="69"/>
      <c r="G312" s="69"/>
      <c r="H312" s="69"/>
      <c r="I312" s="69"/>
      <c r="J312" s="69"/>
      <c r="K312" s="69"/>
      <c r="L312" s="69"/>
      <c r="M312" s="69"/>
      <c r="N312" s="69"/>
      <c r="O312" s="69"/>
      <c r="P312" s="69"/>
      <c r="Q312" s="69"/>
    </row>
    <row r="313" spans="4:17" ht="15" customHeight="1" x14ac:dyDescent="0.25">
      <c r="D313" s="69"/>
      <c r="E313" s="109" t="s">
        <v>554</v>
      </c>
      <c r="F313" s="69"/>
      <c r="G313" s="69"/>
      <c r="H313" s="69"/>
      <c r="I313" s="69"/>
      <c r="J313" s="69"/>
      <c r="K313" s="69"/>
      <c r="L313" s="69"/>
      <c r="M313" s="69"/>
      <c r="N313" s="69"/>
      <c r="O313" s="69"/>
      <c r="P313" s="69"/>
      <c r="Q313" s="69"/>
    </row>
    <row r="314" spans="4:17" ht="15" customHeight="1" x14ac:dyDescent="0.25">
      <c r="D314" s="69"/>
      <c r="E314" s="109" t="s">
        <v>555</v>
      </c>
      <c r="F314" s="69"/>
      <c r="G314" s="69"/>
      <c r="H314" s="69"/>
      <c r="I314" s="69"/>
      <c r="J314" s="69"/>
      <c r="K314" s="69"/>
      <c r="L314" s="69"/>
      <c r="M314" s="69"/>
      <c r="N314" s="69"/>
      <c r="O314" s="69"/>
      <c r="P314" s="69"/>
      <c r="Q314" s="69"/>
    </row>
    <row r="315" spans="4:17" ht="15" customHeight="1" x14ac:dyDescent="0.25">
      <c r="D315" s="69"/>
      <c r="E315" s="109" t="s">
        <v>556</v>
      </c>
      <c r="F315" s="69"/>
      <c r="G315" s="69"/>
      <c r="H315" s="69"/>
      <c r="I315" s="69"/>
      <c r="J315" s="69"/>
      <c r="K315" s="69"/>
      <c r="L315" s="69"/>
      <c r="M315" s="69"/>
      <c r="N315" s="69"/>
      <c r="O315" s="69"/>
      <c r="P315" s="69"/>
      <c r="Q315" s="69"/>
    </row>
    <row r="316" spans="4:17" ht="15" customHeight="1" x14ac:dyDescent="0.25">
      <c r="D316" s="69"/>
      <c r="E316" s="109" t="s">
        <v>557</v>
      </c>
      <c r="F316" s="69"/>
      <c r="G316" s="69"/>
      <c r="H316" s="69"/>
      <c r="I316" s="69"/>
      <c r="J316" s="69"/>
      <c r="K316" s="69"/>
      <c r="L316" s="69"/>
      <c r="M316" s="69"/>
      <c r="N316" s="69"/>
      <c r="O316" s="69"/>
      <c r="P316" s="69"/>
      <c r="Q316" s="69"/>
    </row>
    <row r="317" spans="4:17" ht="15" customHeight="1" x14ac:dyDescent="0.25">
      <c r="D317" s="69"/>
      <c r="E317" s="109" t="s">
        <v>558</v>
      </c>
      <c r="F317" s="69"/>
      <c r="G317" s="69"/>
      <c r="H317" s="69"/>
      <c r="I317" s="69"/>
      <c r="J317" s="69"/>
      <c r="K317" s="69"/>
      <c r="L317" s="69"/>
      <c r="M317" s="69"/>
      <c r="N317" s="69"/>
      <c r="O317" s="69"/>
      <c r="P317" s="69"/>
      <c r="Q317" s="69"/>
    </row>
    <row r="318" spans="4:17" ht="15" customHeight="1" x14ac:dyDescent="0.25">
      <c r="D318" s="69"/>
      <c r="E318" s="109" t="s">
        <v>559</v>
      </c>
      <c r="F318" s="69"/>
      <c r="G318" s="69"/>
      <c r="H318" s="69"/>
      <c r="I318" s="69"/>
      <c r="J318" s="69"/>
      <c r="K318" s="69"/>
      <c r="L318" s="69"/>
      <c r="M318" s="69"/>
      <c r="N318" s="69"/>
      <c r="O318" s="69"/>
      <c r="P318" s="69"/>
      <c r="Q318" s="69"/>
    </row>
    <row r="319" spans="4:17" ht="15" customHeight="1" x14ac:dyDescent="0.25">
      <c r="D319" s="69"/>
      <c r="E319" s="109" t="s">
        <v>560</v>
      </c>
      <c r="F319" s="69"/>
      <c r="G319" s="69"/>
      <c r="H319" s="69"/>
      <c r="I319" s="69"/>
      <c r="J319" s="69"/>
      <c r="K319" s="69"/>
      <c r="L319" s="69"/>
      <c r="M319" s="69"/>
      <c r="N319" s="69"/>
      <c r="O319" s="69"/>
      <c r="P319" s="69"/>
      <c r="Q319" s="69"/>
    </row>
    <row r="320" spans="4:17" ht="15" customHeight="1" x14ac:dyDescent="0.25">
      <c r="D320" s="69"/>
      <c r="E320" s="109" t="s">
        <v>561</v>
      </c>
      <c r="F320" s="69"/>
      <c r="G320" s="69"/>
      <c r="H320" s="69"/>
      <c r="I320" s="69"/>
      <c r="J320" s="69"/>
      <c r="K320" s="69"/>
      <c r="L320" s="69"/>
      <c r="M320" s="69"/>
      <c r="N320" s="69"/>
      <c r="O320" s="69"/>
      <c r="P320" s="69"/>
      <c r="Q320" s="69"/>
    </row>
    <row r="321" spans="4:17" ht="15" customHeight="1" x14ac:dyDescent="0.25">
      <c r="D321" s="69"/>
      <c r="E321" s="109" t="s">
        <v>562</v>
      </c>
      <c r="F321" s="69"/>
      <c r="G321" s="69"/>
      <c r="H321" s="69"/>
      <c r="I321" s="69"/>
      <c r="J321" s="69"/>
      <c r="K321" s="69"/>
      <c r="L321" s="69"/>
      <c r="M321" s="69"/>
      <c r="N321" s="69"/>
      <c r="O321" s="69"/>
      <c r="P321" s="69"/>
      <c r="Q321" s="69"/>
    </row>
    <row r="322" spans="4:17" ht="15" customHeight="1" x14ac:dyDescent="0.25">
      <c r="D322" s="69"/>
      <c r="E322" s="109" t="s">
        <v>563</v>
      </c>
      <c r="F322" s="69"/>
      <c r="G322" s="69"/>
      <c r="H322" s="69"/>
      <c r="I322" s="69"/>
      <c r="J322" s="69"/>
      <c r="K322" s="69"/>
      <c r="L322" s="69"/>
      <c r="M322" s="69"/>
      <c r="N322" s="69"/>
      <c r="O322" s="69"/>
      <c r="P322" s="69"/>
      <c r="Q322" s="69"/>
    </row>
    <row r="323" spans="4:17" ht="15" customHeight="1" x14ac:dyDescent="0.25">
      <c r="D323" s="69"/>
      <c r="E323" s="109" t="s">
        <v>564</v>
      </c>
      <c r="F323" s="69"/>
      <c r="G323" s="69"/>
      <c r="H323" s="69"/>
      <c r="I323" s="69"/>
      <c r="J323" s="69"/>
      <c r="K323" s="69"/>
      <c r="L323" s="69"/>
      <c r="M323" s="69"/>
      <c r="N323" s="69"/>
      <c r="O323" s="69"/>
      <c r="P323" s="69"/>
      <c r="Q323" s="69"/>
    </row>
    <row r="324" spans="4:17" ht="15" customHeight="1" x14ac:dyDescent="0.25">
      <c r="D324" s="69"/>
      <c r="E324" s="109" t="s">
        <v>565</v>
      </c>
      <c r="F324" s="69"/>
      <c r="G324" s="69"/>
      <c r="H324" s="69"/>
      <c r="I324" s="69"/>
      <c r="J324" s="69"/>
      <c r="K324" s="69"/>
      <c r="L324" s="69"/>
      <c r="M324" s="69"/>
      <c r="N324" s="69"/>
      <c r="O324" s="69"/>
      <c r="P324" s="69"/>
      <c r="Q324" s="69"/>
    </row>
    <row r="325" spans="4:17" ht="15" customHeight="1" x14ac:dyDescent="0.25">
      <c r="D325" s="69"/>
      <c r="E325" s="109" t="s">
        <v>566</v>
      </c>
      <c r="F325" s="69"/>
      <c r="G325" s="69"/>
      <c r="H325" s="69"/>
      <c r="I325" s="69"/>
      <c r="J325" s="69"/>
      <c r="K325" s="69"/>
      <c r="L325" s="69"/>
      <c r="M325" s="69"/>
      <c r="N325" s="69"/>
      <c r="O325" s="69"/>
      <c r="P325" s="69"/>
      <c r="Q325" s="69"/>
    </row>
    <row r="326" spans="4:17" ht="15" customHeight="1" x14ac:dyDescent="0.25">
      <c r="D326" s="69"/>
      <c r="E326" s="109" t="s">
        <v>567</v>
      </c>
      <c r="F326" s="69"/>
      <c r="G326" s="69"/>
      <c r="H326" s="69"/>
      <c r="I326" s="69"/>
      <c r="J326" s="69"/>
      <c r="K326" s="69"/>
      <c r="L326" s="69"/>
      <c r="M326" s="69"/>
      <c r="N326" s="69"/>
      <c r="O326" s="69"/>
      <c r="P326" s="69"/>
      <c r="Q326" s="69"/>
    </row>
    <row r="327" spans="4:17" ht="15" customHeight="1" x14ac:dyDescent="0.25">
      <c r="D327" s="69"/>
      <c r="E327" s="109" t="s">
        <v>568</v>
      </c>
      <c r="F327" s="69"/>
      <c r="G327" s="69"/>
      <c r="H327" s="69"/>
      <c r="I327" s="69"/>
      <c r="J327" s="69"/>
      <c r="K327" s="69"/>
      <c r="L327" s="69"/>
      <c r="M327" s="69"/>
      <c r="N327" s="69"/>
      <c r="O327" s="69"/>
      <c r="P327" s="69"/>
      <c r="Q327" s="69"/>
    </row>
    <row r="328" spans="4:17" ht="15" customHeight="1" x14ac:dyDescent="0.25">
      <c r="D328" s="69"/>
      <c r="E328" s="109" t="s">
        <v>569</v>
      </c>
      <c r="F328" s="69"/>
      <c r="G328" s="69"/>
      <c r="H328" s="69"/>
      <c r="I328" s="69"/>
      <c r="J328" s="69"/>
      <c r="K328" s="69"/>
      <c r="L328" s="69"/>
      <c r="M328" s="69"/>
      <c r="N328" s="69"/>
      <c r="O328" s="69"/>
      <c r="P328" s="69"/>
      <c r="Q328" s="69"/>
    </row>
    <row r="329" spans="4:17" ht="15" customHeight="1" x14ac:dyDescent="0.25">
      <c r="D329" s="69"/>
      <c r="E329" s="109" t="s">
        <v>570</v>
      </c>
      <c r="F329" s="69"/>
      <c r="G329" s="69"/>
      <c r="H329" s="69"/>
      <c r="I329" s="69"/>
      <c r="J329" s="69"/>
      <c r="K329" s="69"/>
      <c r="L329" s="69"/>
      <c r="M329" s="69"/>
      <c r="N329" s="69"/>
      <c r="O329" s="69"/>
      <c r="P329" s="69"/>
      <c r="Q329" s="69"/>
    </row>
    <row r="330" spans="4:17" ht="15" customHeight="1" x14ac:dyDescent="0.25">
      <c r="D330" s="69"/>
      <c r="E330" s="109" t="s">
        <v>571</v>
      </c>
      <c r="F330" s="69"/>
      <c r="G330" s="69"/>
      <c r="H330" s="69"/>
      <c r="I330" s="69"/>
      <c r="J330" s="69"/>
      <c r="K330" s="69"/>
      <c r="L330" s="69"/>
      <c r="M330" s="69"/>
      <c r="N330" s="69"/>
      <c r="O330" s="69"/>
      <c r="P330" s="69"/>
      <c r="Q330" s="69"/>
    </row>
    <row r="331" spans="4:17" ht="15" customHeight="1" x14ac:dyDescent="0.25">
      <c r="D331" s="69"/>
      <c r="E331" s="109" t="s">
        <v>572</v>
      </c>
      <c r="F331" s="69"/>
      <c r="G331" s="69"/>
      <c r="H331" s="69"/>
      <c r="I331" s="69"/>
      <c r="J331" s="69"/>
      <c r="K331" s="69"/>
      <c r="L331" s="69"/>
      <c r="M331" s="69"/>
      <c r="N331" s="69"/>
      <c r="O331" s="69"/>
      <c r="P331" s="69"/>
      <c r="Q331" s="69"/>
    </row>
    <row r="332" spans="4:17" ht="15" customHeight="1" x14ac:dyDescent="0.25">
      <c r="D332" s="69"/>
      <c r="E332" s="109" t="s">
        <v>573</v>
      </c>
      <c r="F332" s="69"/>
      <c r="G332" s="69"/>
      <c r="H332" s="69"/>
      <c r="I332" s="69"/>
      <c r="J332" s="69"/>
      <c r="K332" s="69"/>
      <c r="L332" s="69"/>
      <c r="M332" s="69"/>
      <c r="N332" s="69"/>
      <c r="O332" s="69"/>
      <c r="P332" s="69"/>
      <c r="Q332" s="69"/>
    </row>
    <row r="333" spans="4:17" ht="15" customHeight="1" x14ac:dyDescent="0.25">
      <c r="D333" s="69"/>
      <c r="E333" s="109" t="s">
        <v>574</v>
      </c>
      <c r="F333" s="69"/>
      <c r="G333" s="69"/>
      <c r="H333" s="69"/>
      <c r="I333" s="69"/>
      <c r="J333" s="69"/>
      <c r="K333" s="69"/>
      <c r="L333" s="69"/>
      <c r="M333" s="69"/>
      <c r="N333" s="69"/>
      <c r="O333" s="69"/>
      <c r="P333" s="69"/>
      <c r="Q333" s="69"/>
    </row>
    <row r="334" spans="4:17" ht="15" customHeight="1" x14ac:dyDescent="0.25">
      <c r="D334" s="69"/>
      <c r="E334" s="109" t="s">
        <v>575</v>
      </c>
      <c r="F334" s="69"/>
      <c r="G334" s="69"/>
      <c r="H334" s="69"/>
      <c r="I334" s="69"/>
      <c r="J334" s="69"/>
      <c r="K334" s="69"/>
      <c r="L334" s="69"/>
      <c r="M334" s="69"/>
      <c r="N334" s="69"/>
      <c r="O334" s="69"/>
      <c r="P334" s="69"/>
      <c r="Q334" s="69"/>
    </row>
    <row r="335" spans="4:17" ht="15" customHeight="1" x14ac:dyDescent="0.25">
      <c r="D335" s="69"/>
      <c r="E335" s="109" t="s">
        <v>576</v>
      </c>
      <c r="F335" s="69"/>
      <c r="G335" s="69"/>
      <c r="H335" s="69"/>
      <c r="I335" s="69"/>
      <c r="J335" s="69"/>
      <c r="K335" s="69"/>
      <c r="L335" s="69"/>
      <c r="M335" s="69"/>
      <c r="N335" s="69"/>
      <c r="O335" s="69"/>
      <c r="P335" s="69"/>
      <c r="Q335" s="69"/>
    </row>
    <row r="336" spans="4:17" ht="15" customHeight="1" x14ac:dyDescent="0.25">
      <c r="D336" s="69"/>
      <c r="E336" s="109" t="s">
        <v>577</v>
      </c>
      <c r="F336" s="69"/>
      <c r="G336" s="69"/>
      <c r="H336" s="69"/>
      <c r="I336" s="69"/>
      <c r="J336" s="69"/>
      <c r="K336" s="69"/>
      <c r="L336" s="69"/>
      <c r="M336" s="69"/>
      <c r="N336" s="69"/>
      <c r="O336" s="69"/>
      <c r="P336" s="69"/>
      <c r="Q336" s="69"/>
    </row>
    <row r="337" spans="4:17" ht="15" customHeight="1" x14ac:dyDescent="0.25">
      <c r="D337" s="69"/>
      <c r="E337" s="109" t="s">
        <v>578</v>
      </c>
      <c r="F337" s="69"/>
      <c r="G337" s="69"/>
      <c r="H337" s="69"/>
      <c r="I337" s="69"/>
      <c r="J337" s="69"/>
      <c r="K337" s="69"/>
      <c r="L337" s="69"/>
      <c r="M337" s="69"/>
      <c r="N337" s="69"/>
      <c r="O337" s="69"/>
      <c r="P337" s="69"/>
      <c r="Q337" s="69"/>
    </row>
    <row r="338" spans="4:17" ht="15" customHeight="1" x14ac:dyDescent="0.25">
      <c r="D338" s="69"/>
      <c r="E338" s="109" t="s">
        <v>579</v>
      </c>
      <c r="F338" s="69"/>
      <c r="G338" s="69"/>
      <c r="H338" s="69"/>
      <c r="I338" s="69"/>
      <c r="J338" s="69"/>
      <c r="K338" s="69"/>
      <c r="L338" s="69"/>
      <c r="M338" s="69"/>
      <c r="N338" s="69"/>
      <c r="O338" s="69"/>
      <c r="P338" s="69"/>
      <c r="Q338" s="69"/>
    </row>
    <row r="339" spans="4:17" ht="15" customHeight="1" x14ac:dyDescent="0.25">
      <c r="D339" s="69"/>
      <c r="E339" s="109" t="s">
        <v>580</v>
      </c>
      <c r="F339" s="69"/>
      <c r="G339" s="69"/>
      <c r="H339" s="69"/>
      <c r="I339" s="69"/>
      <c r="J339" s="69"/>
      <c r="K339" s="69"/>
      <c r="L339" s="69"/>
      <c r="M339" s="69"/>
      <c r="N339" s="69"/>
      <c r="O339" s="69"/>
      <c r="P339" s="69"/>
      <c r="Q339" s="69"/>
    </row>
    <row r="340" spans="4:17" ht="15" customHeight="1" x14ac:dyDescent="0.25">
      <c r="D340" s="69"/>
      <c r="E340" s="109" t="s">
        <v>581</v>
      </c>
      <c r="F340" s="69"/>
      <c r="G340" s="69"/>
      <c r="H340" s="69"/>
      <c r="I340" s="69"/>
      <c r="J340" s="69"/>
      <c r="K340" s="69"/>
      <c r="L340" s="69"/>
      <c r="M340" s="69"/>
      <c r="N340" s="69"/>
      <c r="O340" s="69"/>
      <c r="P340" s="69"/>
      <c r="Q340" s="69"/>
    </row>
    <row r="341" spans="4:17" ht="15" customHeight="1" x14ac:dyDescent="0.25">
      <c r="D341" s="69"/>
      <c r="E341" s="109" t="s">
        <v>582</v>
      </c>
      <c r="F341" s="69"/>
      <c r="G341" s="69"/>
      <c r="H341" s="69"/>
      <c r="I341" s="69"/>
      <c r="J341" s="69"/>
      <c r="K341" s="69"/>
      <c r="L341" s="69"/>
      <c r="M341" s="69"/>
      <c r="N341" s="69"/>
      <c r="O341" s="69"/>
      <c r="P341" s="69"/>
      <c r="Q341" s="69"/>
    </row>
    <row r="342" spans="4:17" ht="15" customHeight="1" x14ac:dyDescent="0.25">
      <c r="D342" s="69"/>
      <c r="E342" s="109" t="s">
        <v>583</v>
      </c>
      <c r="F342" s="69"/>
      <c r="G342" s="69"/>
      <c r="H342" s="69"/>
      <c r="I342" s="69"/>
      <c r="J342" s="69"/>
      <c r="K342" s="69"/>
      <c r="L342" s="69"/>
      <c r="M342" s="69"/>
      <c r="N342" s="69"/>
      <c r="O342" s="69"/>
      <c r="P342" s="69"/>
      <c r="Q342" s="69"/>
    </row>
    <row r="343" spans="4:17" ht="15" customHeight="1" x14ac:dyDescent="0.25">
      <c r="D343" s="69"/>
      <c r="E343" s="109" t="s">
        <v>584</v>
      </c>
      <c r="F343" s="69"/>
      <c r="G343" s="69"/>
      <c r="H343" s="69"/>
      <c r="I343" s="69"/>
      <c r="J343" s="69"/>
      <c r="K343" s="69"/>
      <c r="L343" s="69"/>
      <c r="M343" s="69"/>
      <c r="N343" s="69"/>
      <c r="O343" s="69"/>
      <c r="P343" s="69"/>
      <c r="Q343" s="69"/>
    </row>
    <row r="344" spans="4:17" ht="15" customHeight="1" x14ac:dyDescent="0.25">
      <c r="D344" s="69"/>
      <c r="E344" s="109" t="s">
        <v>585</v>
      </c>
      <c r="F344" s="69"/>
      <c r="G344" s="69"/>
      <c r="H344" s="69"/>
      <c r="I344" s="69"/>
      <c r="J344" s="69"/>
      <c r="K344" s="69"/>
      <c r="L344" s="69"/>
      <c r="M344" s="69"/>
      <c r="N344" s="69"/>
      <c r="O344" s="69"/>
      <c r="P344" s="69"/>
      <c r="Q344" s="69"/>
    </row>
    <row r="345" spans="4:17" ht="15" customHeight="1" x14ac:dyDescent="0.25">
      <c r="D345" s="69"/>
      <c r="E345" s="109" t="s">
        <v>586</v>
      </c>
      <c r="F345" s="69"/>
      <c r="G345" s="69"/>
      <c r="H345" s="69"/>
      <c r="I345" s="69"/>
      <c r="J345" s="69"/>
      <c r="K345" s="69"/>
      <c r="L345" s="69"/>
      <c r="M345" s="69"/>
      <c r="N345" s="69"/>
      <c r="O345" s="69"/>
      <c r="P345" s="69"/>
      <c r="Q345" s="69"/>
    </row>
    <row r="346" spans="4:17" ht="15" customHeight="1" x14ac:dyDescent="0.25">
      <c r="D346" s="69"/>
      <c r="E346" s="109" t="s">
        <v>587</v>
      </c>
      <c r="F346" s="69"/>
      <c r="G346" s="69"/>
      <c r="H346" s="69"/>
      <c r="I346" s="69"/>
      <c r="J346" s="69"/>
      <c r="K346" s="69"/>
      <c r="L346" s="69"/>
      <c r="M346" s="69"/>
      <c r="N346" s="69"/>
      <c r="O346" s="69"/>
      <c r="P346" s="69"/>
      <c r="Q346" s="69"/>
    </row>
    <row r="347" spans="4:17" ht="15" customHeight="1" x14ac:dyDescent="0.25">
      <c r="D347" s="69"/>
      <c r="E347" s="109" t="s">
        <v>588</v>
      </c>
      <c r="F347" s="69"/>
      <c r="G347" s="69"/>
      <c r="H347" s="69"/>
      <c r="I347" s="69"/>
      <c r="J347" s="69"/>
      <c r="K347" s="69"/>
      <c r="L347" s="69"/>
      <c r="M347" s="69"/>
      <c r="N347" s="69"/>
      <c r="O347" s="69"/>
      <c r="P347" s="69"/>
      <c r="Q347" s="69"/>
    </row>
    <row r="348" spans="4:17" ht="15" customHeight="1" x14ac:dyDescent="0.25">
      <c r="D348" s="69"/>
      <c r="E348" s="109" t="s">
        <v>589</v>
      </c>
      <c r="F348" s="69"/>
      <c r="G348" s="69"/>
      <c r="H348" s="69"/>
      <c r="I348" s="69"/>
      <c r="J348" s="69"/>
      <c r="K348" s="69"/>
      <c r="L348" s="69"/>
      <c r="M348" s="69"/>
      <c r="N348" s="69"/>
      <c r="O348" s="69"/>
      <c r="P348" s="69"/>
      <c r="Q348" s="69"/>
    </row>
    <row r="349" spans="4:17" ht="15" customHeight="1" x14ac:dyDescent="0.25">
      <c r="D349" s="69"/>
      <c r="E349" s="109" t="s">
        <v>590</v>
      </c>
      <c r="F349" s="69"/>
      <c r="G349" s="69"/>
      <c r="H349" s="69"/>
      <c r="I349" s="69"/>
      <c r="J349" s="69"/>
      <c r="K349" s="69"/>
      <c r="L349" s="69"/>
      <c r="M349" s="69"/>
      <c r="N349" s="69"/>
      <c r="O349" s="69"/>
      <c r="P349" s="69"/>
      <c r="Q349" s="69"/>
    </row>
    <row r="350" spans="4:17" ht="15" customHeight="1" x14ac:dyDescent="0.25">
      <c r="D350" s="69"/>
      <c r="E350" s="109" t="s">
        <v>591</v>
      </c>
      <c r="F350" s="69"/>
      <c r="G350" s="69"/>
      <c r="H350" s="69"/>
      <c r="I350" s="69"/>
      <c r="J350" s="69"/>
      <c r="K350" s="69"/>
      <c r="L350" s="69"/>
      <c r="M350" s="69"/>
      <c r="N350" s="69"/>
      <c r="O350" s="69"/>
      <c r="P350" s="69"/>
      <c r="Q350" s="69"/>
    </row>
    <row r="351" spans="4:17" ht="15" customHeight="1" x14ac:dyDescent="0.25">
      <c r="D351" s="69"/>
      <c r="E351" s="109" t="s">
        <v>592</v>
      </c>
      <c r="F351" s="69"/>
      <c r="G351" s="69"/>
      <c r="H351" s="69"/>
      <c r="I351" s="69"/>
      <c r="J351" s="69"/>
      <c r="K351" s="69"/>
      <c r="L351" s="69"/>
      <c r="M351" s="69"/>
      <c r="N351" s="69"/>
      <c r="O351" s="69"/>
      <c r="P351" s="69"/>
      <c r="Q351" s="69"/>
    </row>
    <row r="352" spans="4:17" ht="15" customHeight="1" x14ac:dyDescent="0.25">
      <c r="D352" s="69"/>
      <c r="E352" s="109" t="s">
        <v>593</v>
      </c>
      <c r="F352" s="69"/>
      <c r="G352" s="69"/>
      <c r="H352" s="69"/>
      <c r="I352" s="69"/>
      <c r="J352" s="69"/>
      <c r="K352" s="69"/>
      <c r="L352" s="69"/>
      <c r="M352" s="69"/>
      <c r="N352" s="69"/>
      <c r="O352" s="69"/>
      <c r="P352" s="69"/>
      <c r="Q352" s="69"/>
    </row>
    <row r="353" spans="4:17" ht="15" customHeight="1" x14ac:dyDescent="0.25">
      <c r="D353" s="69"/>
      <c r="E353" s="109" t="s">
        <v>594</v>
      </c>
      <c r="F353" s="69"/>
      <c r="G353" s="69"/>
      <c r="H353" s="69"/>
      <c r="I353" s="69"/>
      <c r="J353" s="69"/>
      <c r="K353" s="69"/>
      <c r="L353" s="69"/>
      <c r="M353" s="69"/>
      <c r="N353" s="69"/>
      <c r="O353" s="69"/>
      <c r="P353" s="69"/>
      <c r="Q353" s="69"/>
    </row>
    <row r="354" spans="4:17" ht="15" customHeight="1" x14ac:dyDescent="0.25">
      <c r="D354" s="69"/>
      <c r="E354" s="109" t="s">
        <v>595</v>
      </c>
      <c r="F354" s="69"/>
      <c r="G354" s="69"/>
      <c r="H354" s="69"/>
      <c r="I354" s="69"/>
      <c r="J354" s="69"/>
      <c r="K354" s="69"/>
      <c r="L354" s="69"/>
      <c r="M354" s="69"/>
      <c r="N354" s="69"/>
      <c r="O354" s="69"/>
      <c r="P354" s="69"/>
      <c r="Q354" s="69"/>
    </row>
    <row r="355" spans="4:17" ht="15" customHeight="1" x14ac:dyDescent="0.25">
      <c r="D355" s="69"/>
      <c r="E355" s="109" t="s">
        <v>596</v>
      </c>
      <c r="F355" s="69"/>
      <c r="G355" s="69"/>
      <c r="H355" s="69"/>
      <c r="I355" s="69"/>
      <c r="J355" s="69"/>
      <c r="K355" s="69"/>
      <c r="L355" s="69"/>
      <c r="M355" s="69"/>
      <c r="N355" s="69"/>
      <c r="O355" s="69"/>
      <c r="P355" s="69"/>
      <c r="Q355" s="69"/>
    </row>
    <row r="356" spans="4:17" ht="15" customHeight="1" x14ac:dyDescent="0.25">
      <c r="D356" s="69"/>
      <c r="E356" s="109" t="s">
        <v>597</v>
      </c>
      <c r="F356" s="69"/>
      <c r="G356" s="69"/>
      <c r="H356" s="69"/>
      <c r="I356" s="69"/>
      <c r="J356" s="69"/>
      <c r="K356" s="69"/>
      <c r="L356" s="69"/>
      <c r="M356" s="69"/>
      <c r="N356" s="69"/>
      <c r="O356" s="69"/>
      <c r="P356" s="69"/>
      <c r="Q356" s="69"/>
    </row>
    <row r="357" spans="4:17" ht="15" customHeight="1" x14ac:dyDescent="0.25">
      <c r="D357" s="69"/>
      <c r="E357" s="109" t="s">
        <v>598</v>
      </c>
      <c r="F357" s="69"/>
      <c r="G357" s="69"/>
      <c r="H357" s="69"/>
      <c r="I357" s="69"/>
      <c r="J357" s="69"/>
      <c r="K357" s="69"/>
      <c r="L357" s="69"/>
      <c r="M357" s="69"/>
      <c r="N357" s="69"/>
      <c r="O357" s="69"/>
      <c r="P357" s="69"/>
      <c r="Q357" s="69"/>
    </row>
    <row r="358" spans="4:17" ht="15" customHeight="1" x14ac:dyDescent="0.25">
      <c r="D358" s="69"/>
      <c r="E358" s="109" t="s">
        <v>599</v>
      </c>
      <c r="F358" s="69"/>
      <c r="G358" s="69"/>
      <c r="H358" s="69"/>
      <c r="I358" s="69"/>
      <c r="J358" s="69"/>
      <c r="K358" s="69"/>
      <c r="L358" s="69"/>
      <c r="M358" s="69"/>
      <c r="N358" s="69"/>
      <c r="O358" s="69"/>
      <c r="P358" s="69"/>
      <c r="Q358" s="69"/>
    </row>
    <row r="359" spans="4:17" ht="15" customHeight="1" x14ac:dyDescent="0.25">
      <c r="D359" s="69"/>
      <c r="E359" s="109" t="s">
        <v>600</v>
      </c>
      <c r="F359" s="69"/>
      <c r="G359" s="69"/>
      <c r="H359" s="69"/>
      <c r="I359" s="69"/>
      <c r="J359" s="69"/>
      <c r="K359" s="69"/>
      <c r="L359" s="69"/>
      <c r="M359" s="69"/>
      <c r="N359" s="69"/>
      <c r="O359" s="69"/>
      <c r="P359" s="69"/>
      <c r="Q359" s="69"/>
    </row>
    <row r="360" spans="4:17" ht="15" customHeight="1" x14ac:dyDescent="0.25">
      <c r="D360" s="69"/>
      <c r="E360" s="109" t="s">
        <v>601</v>
      </c>
      <c r="F360" s="69"/>
      <c r="G360" s="69"/>
      <c r="H360" s="69"/>
      <c r="I360" s="69"/>
      <c r="J360" s="69"/>
      <c r="K360" s="69"/>
      <c r="L360" s="69"/>
      <c r="M360" s="69"/>
      <c r="N360" s="69"/>
      <c r="O360" s="69"/>
      <c r="P360" s="69"/>
      <c r="Q360" s="69"/>
    </row>
    <row r="361" spans="4:17" ht="15" customHeight="1" x14ac:dyDescent="0.25">
      <c r="D361" s="69"/>
      <c r="E361" s="109" t="s">
        <v>602</v>
      </c>
      <c r="F361" s="69"/>
      <c r="G361" s="69"/>
      <c r="H361" s="69"/>
      <c r="I361" s="69"/>
      <c r="J361" s="69"/>
      <c r="K361" s="69"/>
      <c r="L361" s="69"/>
      <c r="M361" s="69"/>
      <c r="N361" s="69"/>
      <c r="O361" s="69"/>
      <c r="P361" s="69"/>
      <c r="Q361" s="69"/>
    </row>
    <row r="362" spans="4:17" ht="15" customHeight="1" x14ac:dyDescent="0.25">
      <c r="D362" s="69"/>
      <c r="E362" s="109" t="s">
        <v>603</v>
      </c>
      <c r="F362" s="69"/>
      <c r="G362" s="69"/>
      <c r="H362" s="69"/>
      <c r="I362" s="69"/>
      <c r="J362" s="69"/>
      <c r="K362" s="69"/>
      <c r="L362" s="69"/>
      <c r="M362" s="69"/>
      <c r="N362" s="69"/>
      <c r="O362" s="69"/>
      <c r="P362" s="69"/>
      <c r="Q362" s="69"/>
    </row>
    <row r="363" spans="4:17" ht="15" customHeight="1" x14ac:dyDescent="0.25">
      <c r="D363" s="69"/>
      <c r="E363" s="109" t="s">
        <v>604</v>
      </c>
      <c r="F363" s="69"/>
      <c r="G363" s="69"/>
      <c r="H363" s="69"/>
      <c r="I363" s="69"/>
      <c r="J363" s="69"/>
      <c r="K363" s="69"/>
      <c r="L363" s="69"/>
      <c r="M363" s="69"/>
      <c r="N363" s="69"/>
      <c r="O363" s="69"/>
      <c r="P363" s="69"/>
      <c r="Q363" s="69"/>
    </row>
    <row r="364" spans="4:17" ht="15" customHeight="1" x14ac:dyDescent="0.25">
      <c r="D364" s="69"/>
      <c r="E364" s="109" t="s">
        <v>605</v>
      </c>
      <c r="F364" s="69"/>
      <c r="G364" s="69"/>
      <c r="H364" s="69"/>
      <c r="I364" s="69"/>
      <c r="J364" s="69"/>
      <c r="K364" s="69"/>
      <c r="L364" s="69"/>
      <c r="M364" s="69"/>
      <c r="N364" s="69"/>
      <c r="O364" s="69"/>
      <c r="P364" s="69"/>
      <c r="Q364" s="69"/>
    </row>
    <row r="365" spans="4:17" ht="15" customHeight="1" x14ac:dyDescent="0.25">
      <c r="D365" s="69"/>
      <c r="E365" s="109" t="s">
        <v>606</v>
      </c>
      <c r="F365" s="69"/>
      <c r="G365" s="69"/>
      <c r="H365" s="69"/>
      <c r="I365" s="69"/>
      <c r="J365" s="69"/>
      <c r="K365" s="69"/>
      <c r="L365" s="69"/>
      <c r="M365" s="69"/>
      <c r="N365" s="69"/>
      <c r="O365" s="69"/>
      <c r="P365" s="69"/>
      <c r="Q365" s="69"/>
    </row>
    <row r="366" spans="4:17" ht="15" customHeight="1" x14ac:dyDescent="0.25">
      <c r="D366" s="69"/>
      <c r="E366" s="109" t="s">
        <v>607</v>
      </c>
      <c r="F366" s="69"/>
      <c r="G366" s="69"/>
      <c r="H366" s="69"/>
      <c r="I366" s="69"/>
      <c r="J366" s="69"/>
      <c r="K366" s="69"/>
      <c r="L366" s="69"/>
      <c r="M366" s="69"/>
      <c r="N366" s="69"/>
      <c r="O366" s="69"/>
      <c r="P366" s="69"/>
      <c r="Q366" s="69"/>
    </row>
    <row r="367" spans="4:17" ht="15" customHeight="1" x14ac:dyDescent="0.25">
      <c r="D367" s="69"/>
      <c r="E367" s="109" t="s">
        <v>608</v>
      </c>
      <c r="F367" s="69"/>
      <c r="G367" s="69"/>
      <c r="H367" s="69"/>
      <c r="I367" s="69"/>
      <c r="J367" s="69"/>
      <c r="K367" s="69"/>
      <c r="L367" s="69"/>
      <c r="M367" s="69"/>
      <c r="N367" s="69"/>
      <c r="O367" s="69"/>
      <c r="P367" s="69"/>
      <c r="Q367" s="69"/>
    </row>
    <row r="368" spans="4:17" ht="15" customHeight="1" x14ac:dyDescent="0.25">
      <c r="D368" s="69"/>
      <c r="E368" s="109" t="s">
        <v>609</v>
      </c>
      <c r="F368" s="69"/>
      <c r="G368" s="69"/>
      <c r="H368" s="69"/>
      <c r="I368" s="69"/>
      <c r="J368" s="69"/>
      <c r="K368" s="69"/>
      <c r="L368" s="69"/>
      <c r="M368" s="69"/>
      <c r="N368" s="69"/>
      <c r="O368" s="69"/>
      <c r="P368" s="69"/>
      <c r="Q368" s="69"/>
    </row>
    <row r="369" spans="4:17" ht="15" customHeight="1" x14ac:dyDescent="0.25">
      <c r="D369" s="69"/>
      <c r="E369" s="109" t="s">
        <v>610</v>
      </c>
      <c r="F369" s="69"/>
      <c r="G369" s="69"/>
      <c r="H369" s="69"/>
      <c r="I369" s="69"/>
      <c r="J369" s="69"/>
      <c r="K369" s="69"/>
      <c r="L369" s="69"/>
      <c r="M369" s="69"/>
      <c r="N369" s="69"/>
      <c r="O369" s="69"/>
      <c r="P369" s="69"/>
      <c r="Q369" s="69"/>
    </row>
    <row r="370" spans="4:17" ht="15" customHeight="1" x14ac:dyDescent="0.25">
      <c r="D370" s="69"/>
      <c r="E370" s="109" t="s">
        <v>611</v>
      </c>
      <c r="F370" s="69"/>
      <c r="G370" s="69"/>
      <c r="H370" s="69"/>
      <c r="I370" s="69"/>
      <c r="J370" s="69"/>
      <c r="K370" s="69"/>
      <c r="L370" s="69"/>
      <c r="M370" s="69"/>
      <c r="N370" s="69"/>
      <c r="O370" s="69"/>
      <c r="P370" s="69"/>
      <c r="Q370" s="69"/>
    </row>
    <row r="371" spans="4:17" ht="15" customHeight="1" x14ac:dyDescent="0.25">
      <c r="D371" s="69"/>
      <c r="E371" s="109" t="s">
        <v>612</v>
      </c>
      <c r="F371" s="69"/>
      <c r="G371" s="69"/>
      <c r="H371" s="69"/>
      <c r="I371" s="69"/>
      <c r="J371" s="69"/>
      <c r="K371" s="69"/>
      <c r="L371" s="69"/>
      <c r="M371" s="69"/>
      <c r="N371" s="69"/>
      <c r="O371" s="69"/>
      <c r="P371" s="69"/>
      <c r="Q371" s="69"/>
    </row>
    <row r="372" spans="4:17" ht="15" customHeight="1" x14ac:dyDescent="0.25">
      <c r="D372" s="69"/>
      <c r="E372" s="109" t="s">
        <v>613</v>
      </c>
      <c r="F372" s="69"/>
      <c r="G372" s="69"/>
      <c r="H372" s="69"/>
      <c r="I372" s="69"/>
      <c r="J372" s="69"/>
      <c r="K372" s="69"/>
      <c r="L372" s="69"/>
      <c r="M372" s="69"/>
      <c r="N372" s="69"/>
      <c r="O372" s="69"/>
      <c r="P372" s="69"/>
      <c r="Q372" s="69"/>
    </row>
    <row r="373" spans="4:17" ht="15" customHeight="1" x14ac:dyDescent="0.25">
      <c r="D373" s="69"/>
      <c r="E373" s="109" t="s">
        <v>614</v>
      </c>
      <c r="F373" s="69"/>
      <c r="G373" s="69"/>
      <c r="H373" s="69"/>
      <c r="I373" s="69"/>
      <c r="J373" s="69"/>
      <c r="K373" s="69"/>
      <c r="L373" s="69"/>
      <c r="M373" s="69"/>
      <c r="N373" s="69"/>
      <c r="O373" s="69"/>
      <c r="P373" s="69"/>
      <c r="Q373" s="69"/>
    </row>
    <row r="374" spans="4:17" ht="15" customHeight="1" x14ac:dyDescent="0.25">
      <c r="D374" s="69"/>
      <c r="E374" s="109" t="s">
        <v>615</v>
      </c>
      <c r="F374" s="69"/>
      <c r="G374" s="69"/>
      <c r="H374" s="69"/>
      <c r="I374" s="69"/>
      <c r="J374" s="69"/>
      <c r="K374" s="69"/>
      <c r="L374" s="69"/>
      <c r="M374" s="69"/>
      <c r="N374" s="69"/>
      <c r="O374" s="69"/>
      <c r="P374" s="69"/>
      <c r="Q374" s="69"/>
    </row>
    <row r="375" spans="4:17" ht="15" customHeight="1" x14ac:dyDescent="0.25">
      <c r="D375" s="69"/>
      <c r="E375" s="109" t="s">
        <v>616</v>
      </c>
      <c r="F375" s="69"/>
      <c r="G375" s="69"/>
      <c r="H375" s="69"/>
      <c r="I375" s="69"/>
      <c r="J375" s="69"/>
      <c r="K375" s="69"/>
      <c r="L375" s="69"/>
      <c r="M375" s="69"/>
      <c r="N375" s="69"/>
      <c r="O375" s="69"/>
      <c r="P375" s="69"/>
      <c r="Q375" s="69"/>
    </row>
    <row r="376" spans="4:17" ht="15" customHeight="1" x14ac:dyDescent="0.25">
      <c r="D376" s="69"/>
      <c r="E376" s="109" t="s">
        <v>617</v>
      </c>
      <c r="F376" s="69"/>
      <c r="G376" s="69"/>
      <c r="H376" s="69"/>
      <c r="I376" s="69"/>
      <c r="J376" s="69"/>
      <c r="K376" s="69"/>
      <c r="L376" s="69"/>
      <c r="M376" s="69"/>
      <c r="N376" s="69"/>
      <c r="O376" s="69"/>
      <c r="P376" s="69"/>
      <c r="Q376" s="69"/>
    </row>
    <row r="377" spans="4:17" ht="15" customHeight="1" x14ac:dyDescent="0.25">
      <c r="D377" s="69"/>
      <c r="E377" s="69"/>
      <c r="F377" s="69"/>
      <c r="G377" s="69"/>
      <c r="H377" s="69"/>
      <c r="I377" s="69"/>
      <c r="J377" s="69"/>
      <c r="K377" s="69"/>
      <c r="L377" s="69"/>
      <c r="M377" s="69"/>
      <c r="N377" s="69"/>
      <c r="O377" s="69"/>
      <c r="P377" s="69"/>
      <c r="Q377" s="69"/>
    </row>
    <row r="378" spans="4:17" ht="15" customHeight="1" x14ac:dyDescent="0.25">
      <c r="D378" s="69"/>
      <c r="E378" s="69"/>
      <c r="F378" s="69"/>
      <c r="G378" s="69"/>
      <c r="H378" s="69"/>
      <c r="I378" s="69"/>
      <c r="J378" s="69"/>
      <c r="K378" s="69"/>
      <c r="L378" s="69"/>
      <c r="M378" s="69"/>
      <c r="N378" s="69"/>
      <c r="O378" s="69"/>
      <c r="P378" s="69"/>
      <c r="Q378" s="69"/>
    </row>
    <row r="379" spans="4:17" ht="15" customHeight="1" x14ac:dyDescent="0.25">
      <c r="D379" s="69"/>
      <c r="E379" s="69"/>
      <c r="F379" s="69"/>
      <c r="G379" s="69"/>
      <c r="H379" s="69"/>
      <c r="I379" s="69"/>
      <c r="J379" s="69"/>
      <c r="K379" s="69"/>
      <c r="L379" s="69"/>
      <c r="M379" s="69"/>
      <c r="N379" s="69"/>
      <c r="O379" s="69"/>
      <c r="P379" s="69"/>
      <c r="Q379" s="69"/>
    </row>
    <row r="380" spans="4:17" ht="15" customHeight="1" x14ac:dyDescent="0.25">
      <c r="D380" s="69"/>
      <c r="E380" s="69"/>
      <c r="F380" s="69"/>
      <c r="G380" s="69"/>
      <c r="H380" s="69"/>
      <c r="I380" s="69"/>
      <c r="J380" s="69"/>
      <c r="K380" s="69"/>
      <c r="L380" s="69"/>
      <c r="M380" s="69"/>
      <c r="N380" s="69"/>
      <c r="O380" s="69"/>
      <c r="P380" s="69"/>
      <c r="Q380" s="69"/>
    </row>
    <row r="381" spans="4:17" ht="15" customHeight="1" x14ac:dyDescent="0.25">
      <c r="D381" s="69"/>
      <c r="E381" s="69"/>
      <c r="F381" s="69"/>
      <c r="G381" s="69"/>
      <c r="H381" s="69"/>
      <c r="I381" s="69"/>
      <c r="J381" s="69"/>
      <c r="K381" s="69"/>
      <c r="L381" s="69"/>
      <c r="M381" s="69"/>
      <c r="N381" s="69"/>
      <c r="O381" s="69"/>
      <c r="P381" s="69"/>
      <c r="Q381" s="69"/>
    </row>
    <row r="382" spans="4:17" ht="15" customHeight="1" x14ac:dyDescent="0.25">
      <c r="D382" s="69"/>
      <c r="E382" s="69"/>
      <c r="F382" s="69"/>
      <c r="G382" s="69"/>
      <c r="H382" s="69"/>
      <c r="I382" s="69"/>
      <c r="J382" s="69"/>
      <c r="K382" s="69"/>
      <c r="L382" s="69"/>
      <c r="M382" s="69"/>
      <c r="N382" s="69"/>
      <c r="O382" s="69"/>
      <c r="P382" s="69"/>
      <c r="Q382" s="69"/>
    </row>
    <row r="383" spans="4:17" ht="15" customHeight="1" x14ac:dyDescent="0.25">
      <c r="D383" s="69"/>
      <c r="E383" s="69"/>
      <c r="F383" s="69"/>
      <c r="G383" s="69"/>
      <c r="H383" s="69"/>
      <c r="I383" s="69"/>
      <c r="J383" s="69"/>
      <c r="K383" s="69"/>
      <c r="L383" s="69"/>
      <c r="M383" s="69"/>
      <c r="N383" s="69"/>
      <c r="O383" s="69"/>
      <c r="P383" s="69"/>
      <c r="Q383" s="69"/>
    </row>
    <row r="384" spans="4:17" ht="15" customHeight="1" x14ac:dyDescent="0.25">
      <c r="D384" s="69"/>
      <c r="E384" s="69"/>
      <c r="F384" s="69"/>
      <c r="G384" s="69"/>
      <c r="H384" s="69"/>
      <c r="I384" s="69"/>
      <c r="J384" s="69"/>
      <c r="K384" s="69"/>
      <c r="L384" s="69"/>
      <c r="M384" s="69"/>
      <c r="N384" s="69"/>
      <c r="O384" s="69"/>
      <c r="P384" s="69"/>
      <c r="Q384" s="69"/>
    </row>
    <row r="385" spans="4:17" ht="15" customHeight="1" x14ac:dyDescent="0.25">
      <c r="D385" s="69"/>
      <c r="E385" s="69"/>
      <c r="F385" s="69"/>
      <c r="G385" s="69"/>
      <c r="H385" s="69"/>
      <c r="I385" s="69"/>
      <c r="J385" s="69"/>
      <c r="K385" s="69"/>
      <c r="L385" s="69"/>
      <c r="M385" s="69"/>
      <c r="N385" s="69"/>
      <c r="O385" s="69"/>
      <c r="P385" s="69"/>
      <c r="Q385" s="69"/>
    </row>
    <row r="386" spans="4:17" ht="15" customHeight="1" x14ac:dyDescent="0.25">
      <c r="D386" s="69"/>
      <c r="E386" s="69"/>
      <c r="F386" s="69"/>
      <c r="G386" s="69"/>
      <c r="H386" s="69"/>
      <c r="I386" s="69"/>
      <c r="J386" s="69"/>
      <c r="K386" s="69"/>
      <c r="L386" s="69"/>
      <c r="M386" s="69"/>
      <c r="N386" s="69"/>
      <c r="O386" s="69"/>
      <c r="P386" s="69"/>
      <c r="Q386" s="69"/>
    </row>
    <row r="387" spans="4:17" ht="15" customHeight="1" x14ac:dyDescent="0.25">
      <c r="D387" s="69"/>
      <c r="E387" s="69"/>
      <c r="F387" s="69"/>
      <c r="G387" s="69"/>
      <c r="H387" s="69"/>
      <c r="I387" s="69"/>
      <c r="J387" s="69"/>
      <c r="K387" s="69"/>
      <c r="L387" s="69"/>
      <c r="M387" s="69"/>
      <c r="N387" s="69"/>
      <c r="O387" s="69"/>
      <c r="P387" s="69"/>
      <c r="Q387" s="69"/>
    </row>
    <row r="388" spans="4:17" ht="15" customHeight="1" x14ac:dyDescent="0.25">
      <c r="D388" s="69"/>
      <c r="E388" s="69"/>
      <c r="F388" s="69"/>
      <c r="G388" s="69"/>
      <c r="H388" s="69"/>
      <c r="I388" s="69"/>
      <c r="J388" s="69"/>
      <c r="K388" s="69"/>
      <c r="L388" s="69"/>
      <c r="M388" s="69"/>
      <c r="N388" s="69"/>
      <c r="O388" s="69"/>
      <c r="P388" s="69"/>
      <c r="Q388" s="69"/>
    </row>
    <row r="389" spans="4:17" ht="15" customHeight="1" x14ac:dyDescent="0.25">
      <c r="D389" s="69"/>
      <c r="E389" s="69"/>
      <c r="F389" s="69"/>
      <c r="G389" s="69"/>
      <c r="H389" s="69"/>
      <c r="I389" s="69"/>
      <c r="J389" s="69"/>
      <c r="K389" s="69"/>
      <c r="L389" s="69"/>
      <c r="M389" s="69"/>
      <c r="N389" s="69"/>
      <c r="O389" s="69"/>
      <c r="P389" s="69"/>
      <c r="Q389" s="69"/>
    </row>
    <row r="390" spans="4:17" ht="15" customHeight="1" x14ac:dyDescent="0.25">
      <c r="D390" s="69"/>
      <c r="E390" s="69"/>
      <c r="F390" s="69"/>
      <c r="G390" s="69"/>
      <c r="H390" s="69"/>
      <c r="I390" s="69"/>
      <c r="J390" s="69"/>
      <c r="K390" s="69"/>
      <c r="L390" s="69"/>
      <c r="M390" s="69"/>
      <c r="N390" s="69"/>
      <c r="O390" s="69"/>
      <c r="P390" s="69"/>
      <c r="Q390" s="69"/>
    </row>
    <row r="391" spans="4:17" ht="15" customHeight="1" x14ac:dyDescent="0.25">
      <c r="D391" s="69"/>
      <c r="E391" s="69"/>
      <c r="F391" s="69"/>
      <c r="G391" s="69"/>
      <c r="H391" s="69"/>
      <c r="I391" s="69"/>
      <c r="J391" s="69"/>
      <c r="K391" s="69"/>
      <c r="L391" s="69"/>
      <c r="M391" s="69"/>
      <c r="N391" s="69"/>
      <c r="O391" s="69"/>
      <c r="P391" s="69"/>
      <c r="Q391" s="69"/>
    </row>
    <row r="392" spans="4:17" ht="15" customHeight="1" x14ac:dyDescent="0.25">
      <c r="D392" s="69"/>
      <c r="E392" s="69"/>
      <c r="F392" s="69"/>
      <c r="G392" s="69"/>
      <c r="H392" s="69"/>
      <c r="I392" s="69"/>
      <c r="J392" s="69"/>
      <c r="K392" s="69"/>
      <c r="L392" s="69"/>
      <c r="M392" s="69"/>
      <c r="N392" s="69"/>
      <c r="O392" s="69"/>
      <c r="P392" s="69"/>
      <c r="Q392" s="69"/>
    </row>
  </sheetData>
  <sheetProtection algorithmName="SHA-512" hashValue="UG9F9jmvBuWkaWSJbsh2CQr6nOKw/Epqby3XAE8J5lH/Li5oWcvPX598ipntAHxcJkKk3nOqlWjj+5LEF23CfQ==" saltValue="H2BK1ivbocFLtsbobbAH2g==" spinCount="100000" sheet="1" objects="1" scenarios="1"/>
  <mergeCells count="24">
    <mergeCell ref="A52:C53"/>
    <mergeCell ref="A50:C51"/>
    <mergeCell ref="A28:C29"/>
    <mergeCell ref="A30:C31"/>
    <mergeCell ref="A24:C25"/>
    <mergeCell ref="A26:C27"/>
    <mergeCell ref="A34:C35"/>
    <mergeCell ref="A36:C37"/>
    <mergeCell ref="A38:C39"/>
    <mergeCell ref="A42:C42"/>
    <mergeCell ref="P1:W1"/>
    <mergeCell ref="A1:C1"/>
    <mergeCell ref="A2:C3"/>
    <mergeCell ref="A4:C5"/>
    <mergeCell ref="A14:C15"/>
    <mergeCell ref="A16:C17"/>
    <mergeCell ref="A6:C7"/>
    <mergeCell ref="A12:C13"/>
    <mergeCell ref="A32:C33"/>
    <mergeCell ref="A8:C9"/>
    <mergeCell ref="A10:C11"/>
    <mergeCell ref="A18:C19"/>
    <mergeCell ref="A22:C23"/>
    <mergeCell ref="A20:C21"/>
  </mergeCells>
  <hyperlinks>
    <hyperlink ref="E4" r:id="rId1" xr:uid="{A8755AFA-CC1B-4877-915C-8E45A176E3E6}"/>
    <hyperlink ref="A4:C5" location="Landing!A1" display="Home" xr:uid="{A480D5B6-2D7E-4A12-A43E-C4CF7658EF28}"/>
    <hyperlink ref="A12:C13" location="ShellEI!A1" display=" - Event IT" xr:uid="{6C17A19A-7C17-4D55-88B7-1526562644F6}"/>
    <hyperlink ref="A34:C35" location="ShellCD!A1" display="Your contact details" xr:uid="{1CE16456-7C2C-40EE-AD6D-65451588AAA3}"/>
    <hyperlink ref="A36:C37" location="ShellOS!A1" display="Order summary" xr:uid="{CB1FDEEA-4492-4E85-8E05-C7C8C6210DF1}"/>
    <hyperlink ref="A16:C17" location="ShellSA!A1" display="- Safety" xr:uid="{E1BCB0D6-5F18-45E1-B303-B21F5ABEE60F}"/>
    <hyperlink ref="A32:C33" location="ShellGR!A1" display="- Graphics &amp; Rigging" xr:uid="{16FFB5EB-3B35-49EB-9AC4-B5A8C687D2D3}"/>
    <hyperlink ref="A26:C27" location="'ShellCA (2)'!A1" display="- Catering - Lunch/Dinner" xr:uid="{D10CA6FB-6F98-4397-BE8E-FE63EB069EEA}"/>
    <hyperlink ref="A28:C29" location="'ShellCA (3)'!A1" display="- Catering - Alcohol" xr:uid="{6A52A5C0-4921-4801-9C57-2F5CEC287505}"/>
    <hyperlink ref="A30:C31" location="'ShellCA (4)'!A1" display="- Catering - Hygiene" xr:uid="{E7434C77-A692-414F-9140-C6CFD81399B8}"/>
    <hyperlink ref="A24:C25" location="ShellCA!A1" display="- Catering - Breakfast" xr:uid="{13030B35-B89F-4162-84A0-33B8BB40FFEC}"/>
    <hyperlink ref="A38:C39" location="ShellTC!A1" display="Terms and Conditions" xr:uid="{3A35964F-44A8-4625-B9EB-36055A8F547E}"/>
    <hyperlink ref="A8:C9" location="ShellFS!A1" display="Full Service" xr:uid="{722F93D6-79A6-4688-BE6F-2B08DF703A15}"/>
    <hyperlink ref="A6:C7" location="ShellIO!A1" display="Important information" xr:uid="{E46CE0D3-1D87-465C-A64B-1EBDD2F96645}"/>
    <hyperlink ref="A50" r:id="rId2" display="eventorders.nec@necgroup.co.uk" xr:uid="{C8752014-00CE-493B-8270-B3B7F458DB3E}"/>
    <hyperlink ref="A50:C51" r:id="rId3" display="Click here to speak to our team!" xr:uid="{BBBB5D9F-D138-4983-BF6B-BCE43463C645}"/>
    <hyperlink ref="A14:C15" location="ShellUT!A1" display="Utilities - plumbing &amp; compressed air" xr:uid="{CCD79BE2-2313-410E-B337-3F47C2BA06A4}"/>
    <hyperlink ref="A10:C11" location="'ShellFS (2)'!A1" display="Stand Fitting" xr:uid="{0ABC0417-4E33-4409-8FCD-87BA69C7B838}"/>
    <hyperlink ref="A18:C19" location="ShellFC!A1" display="Floor Covering" xr:uid="{84E2F04A-1A07-427B-9EC5-1929CA587701}"/>
    <hyperlink ref="A22:C23" location="ShellPP!A1" display="FIT Suggested Party Packages" xr:uid="{A88CF825-B122-4C41-A452-B7A1BB2798D7}"/>
    <hyperlink ref="A20:C21" location="ShellCL!A1" display="Cleaning" xr:uid="{538529ED-1658-47AE-8109-3E2B05ED3632}"/>
  </hyperlinks>
  <printOptions horizontalCentered="1"/>
  <pageMargins left="0.23622047244094491" right="0.23622047244094491" top="0.35433070866141736" bottom="0.35433070866141736" header="0.31496062992125984" footer="0.31496062992125984"/>
  <pageSetup paperSize="9" fitToHeight="0" orientation="portrait" r:id="rId4"/>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AF55-5E41-4821-87AC-FAFDABF2947E}">
  <sheetPr codeName="Sheet29">
    <tabColor rgb="FF1E384E"/>
    <pageSetUpPr autoPageBreaks="0" fitToPage="1"/>
  </sheetPr>
  <dimension ref="A1:BA280"/>
  <sheetViews>
    <sheetView zoomScale="70" zoomScaleNormal="70" workbookViewId="0">
      <selection sqref="A1:C1"/>
    </sheetView>
  </sheetViews>
  <sheetFormatPr defaultColWidth="8.85546875" defaultRowHeight="15" x14ac:dyDescent="0.25"/>
  <cols>
    <col min="1" max="1" width="8.85546875" style="1"/>
    <col min="2" max="2" width="39.85546875" style="1" customWidth="1"/>
    <col min="3" max="7" width="8.85546875" style="1"/>
    <col min="8" max="8" width="8" style="1" customWidth="1"/>
    <col min="9" max="9" width="16.85546875" style="9" bestFit="1" customWidth="1"/>
    <col min="10" max="10" width="13.85546875" style="1" bestFit="1" customWidth="1"/>
    <col min="11" max="11" width="7.85546875" style="14" customWidth="1"/>
    <col min="12" max="12" width="21.85546875" style="1" customWidth="1"/>
    <col min="13" max="14" width="8.85546875" style="1" customWidth="1"/>
    <col min="15" max="15" width="13.140625" style="9" customWidth="1"/>
    <col min="16" max="16" width="12.42578125" style="21" bestFit="1" customWidth="1"/>
    <col min="17" max="17" width="6.140625" style="1" bestFit="1" customWidth="1"/>
    <col min="18" max="18" width="38" style="1" bestFit="1" customWidth="1"/>
    <col min="19" max="19" width="12.5703125" style="1" customWidth="1"/>
    <col min="20" max="20" width="11.5703125" style="9" bestFit="1" customWidth="1"/>
    <col min="21" max="21" width="15.5703125" style="21" customWidth="1"/>
    <col min="22" max="22" width="8.140625" style="1" bestFit="1" customWidth="1"/>
    <col min="23" max="23" width="31.85546875" style="1" customWidth="1"/>
    <col min="24" max="24" width="7.140625" style="1" customWidth="1"/>
    <col min="25" max="25" width="11.5703125" style="9" bestFit="1" customWidth="1"/>
    <col min="26" max="26" width="15.5703125" style="21" customWidth="1"/>
    <col min="27" max="27" width="15.5703125" style="1" customWidth="1"/>
    <col min="28" max="28" width="36.85546875" style="1" bestFit="1" customWidth="1"/>
    <col min="29" max="30" width="9.140625" style="1" customWidth="1"/>
    <col min="31" max="31" width="12.42578125" style="9" bestFit="1" customWidth="1"/>
    <col min="32" max="32" width="12.42578125" style="1" bestFit="1" customWidth="1"/>
    <col min="33" max="33" width="8.85546875" style="1" bestFit="1" customWidth="1"/>
    <col min="34" max="34" width="38" style="1" bestFit="1" customWidth="1"/>
    <col min="35" max="35" width="8.85546875" style="1"/>
    <col min="36" max="36" width="12.42578125" style="9" bestFit="1" customWidth="1"/>
    <col min="37" max="37" width="12.42578125" style="1" bestFit="1" customWidth="1"/>
    <col min="38" max="38" width="11.5703125" style="1" bestFit="1" customWidth="1"/>
    <col min="39" max="39" width="38" style="1" bestFit="1" customWidth="1"/>
    <col min="40" max="40" width="5.140625" style="1" bestFit="1" customWidth="1"/>
    <col min="41" max="41" width="12.42578125" style="9" bestFit="1" customWidth="1"/>
    <col min="42" max="42" width="14.140625" style="21" bestFit="1" customWidth="1"/>
    <col min="43" max="43" width="11.5703125" style="1" bestFit="1" customWidth="1"/>
    <col min="44" max="44" width="38" style="1" bestFit="1" customWidth="1"/>
    <col min="45" max="47" width="8.85546875" style="1"/>
    <col min="48" max="48" width="11.5703125" style="9" bestFit="1" customWidth="1"/>
    <col min="49" max="52" width="8.85546875" style="1"/>
    <col min="53" max="53" width="11.5703125" style="9" bestFit="1" customWidth="1"/>
    <col min="54" max="16384" width="8.85546875" style="1"/>
  </cols>
  <sheetData>
    <row r="1" spans="1:53" s="3" customFormat="1" ht="27.6" customHeight="1" x14ac:dyDescent="0.25">
      <c r="A1" s="2" t="s">
        <v>0</v>
      </c>
      <c r="B1" s="4"/>
      <c r="C1" s="4"/>
      <c r="I1" s="13"/>
      <c r="K1" s="19"/>
      <c r="O1" s="13"/>
      <c r="P1" s="20"/>
      <c r="T1" s="13"/>
      <c r="U1" s="20"/>
      <c r="Y1" s="13"/>
      <c r="Z1" s="20"/>
      <c r="AE1" s="18"/>
      <c r="AJ1" s="13"/>
      <c r="AO1" s="13"/>
      <c r="AP1" s="20"/>
      <c r="AV1" s="13"/>
      <c r="BA1" s="13"/>
    </row>
    <row r="2" spans="1:53" ht="14.45" customHeight="1" x14ac:dyDescent="0.25"/>
    <row r="3" spans="1:53" ht="14.45" customHeight="1" x14ac:dyDescent="0.25">
      <c r="B3" s="12" t="s">
        <v>87</v>
      </c>
      <c r="I3" s="17" t="s">
        <v>221</v>
      </c>
    </row>
    <row r="4" spans="1:53" ht="14.45" customHeight="1" x14ac:dyDescent="0.25">
      <c r="A4" s="1" t="s">
        <v>623</v>
      </c>
      <c r="B4" s="47" t="str" cm="1">
        <f t="array" ref="B4">IFERROR(_xlfn.CHOOSECOLS(_xlfn._xlws.FILTER(SpaceEI!E6:Y20,SpaceEI!Q6:Q20&gt;0,""),1,13,18,19,20,21),"")</f>
        <v/>
      </c>
      <c r="C4" s="48"/>
      <c r="D4" s="48"/>
      <c r="E4" s="48"/>
      <c r="F4" s="48"/>
      <c r="G4" s="49"/>
      <c r="I4" s="345" t="s">
        <v>147</v>
      </c>
      <c r="J4" s="40" t="s">
        <v>201</v>
      </c>
      <c r="K4" s="346" t="s">
        <v>240</v>
      </c>
      <c r="L4" s="40" t="s">
        <v>30</v>
      </c>
      <c r="M4" s="41"/>
      <c r="O4" s="17" t="s">
        <v>632</v>
      </c>
      <c r="T4" s="17" t="s">
        <v>632</v>
      </c>
      <c r="Y4" s="17" t="s">
        <v>633</v>
      </c>
      <c r="AE4" s="17" t="s">
        <v>634</v>
      </c>
    </row>
    <row r="5" spans="1:53" x14ac:dyDescent="0.25">
      <c r="B5" s="42"/>
      <c r="C5" s="16"/>
      <c r="D5" s="16"/>
      <c r="E5" s="16"/>
      <c r="F5" s="16"/>
      <c r="G5" s="43"/>
      <c r="I5" s="66" t="str" cm="1">
        <f t="array" ref="I5">IFERROR(_xlfn._xlws.SORT(_xlfn._xlws.FILTER(O15:S254,((Q15:Q254&lt;&gt;9999)*(Q15:Q254&lt;&gt;""))+((Q15:Q254="")*(O15:O254&lt;&gt;"")),""),5),"")</f>
        <v/>
      </c>
      <c r="J5" s="15"/>
      <c r="K5" s="347"/>
      <c r="L5" s="15"/>
      <c r="M5" s="51"/>
      <c r="N5" s="10"/>
      <c r="O5" s="23" t="str" cm="1">
        <f t="array" ref="O5">IFERROR(_xlfn.CHOOSECOLS(_xlfn._xlws.FILTER(SpaceFL!E6:N12,(SpaceFL!I6:I12&gt;0),""),6,7,5,1),"")</f>
        <v/>
      </c>
      <c r="P5" s="32"/>
      <c r="Q5" s="33"/>
      <c r="R5" s="34"/>
      <c r="T5" s="23" t="str" cm="1">
        <f t="array" ref="T5">IFERROR(_xlfn.CHOOSECOLS(_xlfn._xlws.FILTER(SpaceFL!E6:N12,(SpaceFL!L6:L12&gt;0),""),9,10,8,1),"")</f>
        <v/>
      </c>
      <c r="U5" s="32"/>
      <c r="V5" s="33"/>
      <c r="W5" s="34"/>
      <c r="Y5" s="23" t="str" cm="1">
        <f t="array" ref="Y5">IFERROR(_xlfn.CHOOSECOLS(_xlfn._xlws.FILTER(SpaceCL!E5:T7,(SpaceCL!K5:K7&gt;0),""),16,17,7,1),"")</f>
        <v/>
      </c>
      <c r="Z5" s="32"/>
      <c r="AA5" s="33"/>
      <c r="AB5" s="34"/>
      <c r="AD5" s="1" t="s">
        <v>625</v>
      </c>
      <c r="AE5" s="58" t="str" cm="1">
        <f t="array" ref="AE5">IFERROR(_xlfn.CHOOSECOLS(_xlfn._xlws.FILTER(SpaceCA!E5:AE31,(SpaceCA!R5:R31&gt;0),""),15,16, 14,1),"")</f>
        <v/>
      </c>
      <c r="AF5" s="40"/>
      <c r="AG5" s="40"/>
      <c r="AH5" s="41"/>
      <c r="AI5" s="16"/>
      <c r="AJ5" s="58" t="str" cm="1">
        <f t="array" ref="AJ5">IFERROR(_xlfn.CHOOSECOLS(_xlfn._xlws.FILTER(SpaceCA!E5:AE31,(SpaceCA!U5:U31&gt;0),""),18,19,17,1),"")</f>
        <v/>
      </c>
      <c r="AK5" s="40"/>
      <c r="AL5" s="40"/>
      <c r="AM5" s="41"/>
      <c r="AN5" s="16"/>
      <c r="AO5" s="58" t="str" cm="1">
        <f t="array" ref="AO5">IFERROR(_xlfn.CHOOSECOLS(_xlfn._xlws.FILTER(SpaceCA!E5:AE31,(SpaceCA!X5:X31&gt;0),""),21,22,20,1),"")</f>
        <v/>
      </c>
      <c r="AP5" s="63"/>
      <c r="AQ5" s="40"/>
      <c r="AR5" s="41"/>
    </row>
    <row r="6" spans="1:53" x14ac:dyDescent="0.25">
      <c r="B6" s="42"/>
      <c r="C6" s="16"/>
      <c r="D6" s="16"/>
      <c r="E6" s="16"/>
      <c r="F6" s="16"/>
      <c r="G6" s="43"/>
      <c r="I6" s="66"/>
      <c r="J6" s="15"/>
      <c r="K6" s="347"/>
      <c r="L6" s="15"/>
      <c r="M6" s="51"/>
      <c r="N6" s="10"/>
      <c r="O6" s="25"/>
      <c r="P6" s="26"/>
      <c r="Q6" s="16"/>
      <c r="R6" s="27"/>
      <c r="T6" s="25"/>
      <c r="U6" s="26"/>
      <c r="V6" s="16"/>
      <c r="W6" s="27"/>
      <c r="Y6" s="25"/>
      <c r="Z6" s="26"/>
      <c r="AA6" s="16"/>
      <c r="AB6" s="27"/>
      <c r="AE6" s="59"/>
      <c r="AF6" s="16"/>
      <c r="AG6" s="16"/>
      <c r="AH6" s="43"/>
      <c r="AI6" s="16"/>
      <c r="AJ6" s="59"/>
      <c r="AK6" s="16"/>
      <c r="AL6" s="16"/>
      <c r="AM6" s="43"/>
      <c r="AN6" s="16"/>
      <c r="AO6" s="59"/>
      <c r="AP6" s="26"/>
      <c r="AQ6" s="16"/>
      <c r="AR6" s="43"/>
    </row>
    <row r="7" spans="1:53" x14ac:dyDescent="0.25">
      <c r="B7" s="42"/>
      <c r="C7" s="16"/>
      <c r="D7" s="16"/>
      <c r="E7" s="16"/>
      <c r="F7" s="16"/>
      <c r="G7" s="43"/>
      <c r="I7" s="66"/>
      <c r="J7" s="15"/>
      <c r="K7" s="347"/>
      <c r="L7" s="15"/>
      <c r="M7" s="51"/>
      <c r="N7" s="10"/>
      <c r="O7" s="25"/>
      <c r="P7" s="26"/>
      <c r="Q7" s="16"/>
      <c r="R7" s="27"/>
      <c r="T7" s="25"/>
      <c r="U7" s="26"/>
      <c r="V7" s="16"/>
      <c r="W7" s="27"/>
      <c r="Y7" s="28"/>
      <c r="Z7" s="29"/>
      <c r="AA7" s="30"/>
      <c r="AB7" s="31"/>
      <c r="AE7" s="59"/>
      <c r="AF7" s="16"/>
      <c r="AG7" s="16"/>
      <c r="AH7" s="43"/>
      <c r="AI7" s="16"/>
      <c r="AJ7" s="59"/>
      <c r="AK7" s="16"/>
      <c r="AL7" s="16"/>
      <c r="AM7" s="43"/>
      <c r="AN7" s="16"/>
      <c r="AO7" s="59"/>
      <c r="AP7" s="26"/>
      <c r="AQ7" s="16"/>
      <c r="AR7" s="43"/>
    </row>
    <row r="8" spans="1:53" x14ac:dyDescent="0.25">
      <c r="B8" s="50"/>
      <c r="C8" s="15"/>
      <c r="D8" s="15"/>
      <c r="E8" s="15"/>
      <c r="F8" s="15"/>
      <c r="G8" s="51"/>
      <c r="I8" s="66"/>
      <c r="J8" s="15"/>
      <c r="K8" s="347"/>
      <c r="L8" s="15"/>
      <c r="M8" s="51"/>
      <c r="N8" s="10"/>
      <c r="O8" s="25"/>
      <c r="P8" s="26"/>
      <c r="Q8" s="16"/>
      <c r="R8" s="27"/>
      <c r="T8" s="25"/>
      <c r="U8" s="26"/>
      <c r="V8" s="16"/>
      <c r="W8" s="27"/>
      <c r="AE8" s="59"/>
      <c r="AF8" s="16"/>
      <c r="AG8" s="16"/>
      <c r="AH8" s="43"/>
      <c r="AI8" s="16"/>
      <c r="AJ8" s="59"/>
      <c r="AK8" s="16"/>
      <c r="AL8" s="16"/>
      <c r="AM8" s="43"/>
      <c r="AN8" s="16"/>
      <c r="AO8" s="59"/>
      <c r="AP8" s="26"/>
      <c r="AQ8" s="16"/>
      <c r="AR8" s="43"/>
    </row>
    <row r="9" spans="1:53" x14ac:dyDescent="0.25">
      <c r="B9" s="42"/>
      <c r="C9" s="16"/>
      <c r="D9" s="16"/>
      <c r="E9" s="16"/>
      <c r="F9" s="16"/>
      <c r="G9" s="43"/>
      <c r="I9" s="59"/>
      <c r="J9" s="16"/>
      <c r="K9" s="331"/>
      <c r="L9" s="16"/>
      <c r="M9" s="43"/>
      <c r="O9" s="25"/>
      <c r="P9" s="26"/>
      <c r="Q9" s="16"/>
      <c r="R9" s="27"/>
      <c r="T9" s="25"/>
      <c r="U9" s="26"/>
      <c r="V9" s="16"/>
      <c r="W9" s="27"/>
      <c r="AE9" s="59"/>
      <c r="AF9" s="16"/>
      <c r="AG9" s="16"/>
      <c r="AH9" s="43"/>
      <c r="AI9" s="16"/>
      <c r="AJ9" s="59"/>
      <c r="AK9" s="16"/>
      <c r="AL9" s="16"/>
      <c r="AM9" s="43"/>
      <c r="AN9" s="16"/>
      <c r="AO9" s="59"/>
      <c r="AP9" s="26"/>
      <c r="AQ9" s="16"/>
      <c r="AR9" s="43"/>
    </row>
    <row r="10" spans="1:53" x14ac:dyDescent="0.25">
      <c r="B10" s="50"/>
      <c r="C10" s="15"/>
      <c r="D10" s="15"/>
      <c r="E10" s="15"/>
      <c r="F10" s="15"/>
      <c r="G10" s="51"/>
      <c r="I10" s="66"/>
      <c r="J10" s="15"/>
      <c r="K10" s="347"/>
      <c r="L10" s="15"/>
      <c r="M10" s="51"/>
      <c r="N10" s="10"/>
      <c r="O10" s="25"/>
      <c r="P10" s="26"/>
      <c r="Q10" s="16"/>
      <c r="R10" s="27"/>
      <c r="T10" s="25"/>
      <c r="U10" s="26"/>
      <c r="V10" s="16"/>
      <c r="W10" s="27"/>
      <c r="AE10" s="59"/>
      <c r="AF10" s="16"/>
      <c r="AG10" s="16"/>
      <c r="AH10" s="43"/>
      <c r="AI10" s="16"/>
      <c r="AJ10" s="59"/>
      <c r="AK10" s="16"/>
      <c r="AL10" s="16"/>
      <c r="AM10" s="43"/>
      <c r="AN10" s="16"/>
      <c r="AO10" s="59"/>
      <c r="AP10" s="26"/>
      <c r="AQ10" s="16"/>
      <c r="AR10" s="43"/>
    </row>
    <row r="11" spans="1:53" x14ac:dyDescent="0.25">
      <c r="B11" s="50"/>
      <c r="C11" s="15"/>
      <c r="D11" s="15"/>
      <c r="E11" s="15"/>
      <c r="F11" s="15"/>
      <c r="G11" s="51"/>
      <c r="I11" s="66"/>
      <c r="J11" s="15"/>
      <c r="K11" s="347"/>
      <c r="L11" s="15"/>
      <c r="M11" s="51"/>
      <c r="N11" s="10"/>
      <c r="O11" s="28"/>
      <c r="P11" s="29"/>
      <c r="Q11" s="30"/>
      <c r="R11" s="31"/>
      <c r="T11" s="28"/>
      <c r="U11" s="29"/>
      <c r="V11" s="30"/>
      <c r="W11" s="31"/>
      <c r="AE11" s="59"/>
      <c r="AF11" s="16"/>
      <c r="AG11" s="16"/>
      <c r="AH11" s="43"/>
      <c r="AI11" s="16"/>
      <c r="AJ11" s="59"/>
      <c r="AK11" s="16"/>
      <c r="AL11" s="16"/>
      <c r="AM11" s="43"/>
      <c r="AN11" s="16"/>
      <c r="AO11" s="59"/>
      <c r="AP11" s="26"/>
      <c r="AQ11" s="16"/>
      <c r="AR11" s="43"/>
    </row>
    <row r="12" spans="1:53" x14ac:dyDescent="0.25">
      <c r="B12" s="42"/>
      <c r="C12" s="16"/>
      <c r="D12" s="16"/>
      <c r="E12" s="16"/>
      <c r="F12" s="16"/>
      <c r="G12" s="43"/>
      <c r="I12" s="66"/>
      <c r="J12" s="15"/>
      <c r="K12" s="347"/>
      <c r="L12" s="15"/>
      <c r="M12" s="51"/>
      <c r="N12" s="10"/>
      <c r="O12" s="54"/>
      <c r="P12" s="26"/>
      <c r="Q12" s="16"/>
      <c r="R12" s="16"/>
      <c r="T12" s="54"/>
      <c r="U12" s="26"/>
      <c r="V12" s="16"/>
      <c r="W12" s="16"/>
      <c r="X12" s="10"/>
      <c r="Y12" s="11"/>
      <c r="Z12" s="22"/>
      <c r="AA12" s="10"/>
      <c r="AB12" s="10"/>
      <c r="AC12" s="10"/>
      <c r="AD12" s="10"/>
      <c r="AE12" s="59"/>
      <c r="AF12" s="16"/>
      <c r="AG12" s="16"/>
      <c r="AH12" s="43"/>
      <c r="AI12" s="16"/>
      <c r="AJ12" s="59"/>
      <c r="AK12" s="16"/>
      <c r="AL12" s="16"/>
      <c r="AM12" s="43"/>
      <c r="AN12" s="15"/>
      <c r="AO12" s="59"/>
      <c r="AP12" s="26"/>
      <c r="AQ12" s="16"/>
      <c r="AR12" s="43"/>
    </row>
    <row r="13" spans="1:53" x14ac:dyDescent="0.25">
      <c r="B13" s="50"/>
      <c r="C13" s="15"/>
      <c r="D13" s="15"/>
      <c r="E13" s="15"/>
      <c r="F13" s="15"/>
      <c r="G13" s="51"/>
      <c r="H13" s="6"/>
      <c r="I13" s="66"/>
      <c r="J13" s="15"/>
      <c r="K13" s="347"/>
      <c r="L13" s="15"/>
      <c r="M13" s="51"/>
      <c r="N13" s="10"/>
      <c r="O13" s="1228" t="s">
        <v>243</v>
      </c>
      <c r="P13" s="1229"/>
      <c r="Q13" s="1229"/>
      <c r="R13" s="1230"/>
      <c r="S13" s="1234" t="s">
        <v>242</v>
      </c>
      <c r="T13" s="1235"/>
      <c r="U13" s="1235"/>
      <c r="V13" s="1235"/>
      <c r="W13" s="1236"/>
      <c r="X13" s="10"/>
      <c r="Y13" s="11"/>
      <c r="Z13" s="22"/>
      <c r="AA13" s="10"/>
      <c r="AB13" s="10"/>
      <c r="AC13" s="10"/>
      <c r="AD13" s="10"/>
      <c r="AE13" s="59"/>
      <c r="AF13" s="16"/>
      <c r="AG13" s="16"/>
      <c r="AH13" s="43"/>
      <c r="AI13" s="15"/>
      <c r="AJ13" s="59"/>
      <c r="AK13" s="16"/>
      <c r="AL13" s="16"/>
      <c r="AM13" s="43"/>
      <c r="AN13" s="16"/>
      <c r="AO13" s="59"/>
      <c r="AP13" s="26"/>
      <c r="AQ13" s="16"/>
      <c r="AR13" s="43"/>
    </row>
    <row r="14" spans="1:53" x14ac:dyDescent="0.25">
      <c r="B14" s="50"/>
      <c r="C14" s="15"/>
      <c r="D14" s="15"/>
      <c r="E14" s="15"/>
      <c r="F14" s="15"/>
      <c r="G14" s="51"/>
      <c r="H14" s="6"/>
      <c r="I14" s="66"/>
      <c r="J14" s="15"/>
      <c r="K14" s="347"/>
      <c r="L14" s="15"/>
      <c r="M14" s="51"/>
      <c r="N14" s="10"/>
      <c r="O14" s="1231"/>
      <c r="P14" s="1232"/>
      <c r="Q14" s="1232"/>
      <c r="R14" s="1233"/>
      <c r="S14" s="1237"/>
      <c r="T14" s="1238"/>
      <c r="U14" s="1238"/>
      <c r="V14" s="1238"/>
      <c r="W14" s="1239"/>
      <c r="X14" s="10"/>
      <c r="Y14" s="11"/>
      <c r="Z14" s="22"/>
      <c r="AA14" s="10"/>
      <c r="AB14" s="10"/>
      <c r="AC14" s="10"/>
      <c r="AD14" s="10"/>
      <c r="AE14" s="59"/>
      <c r="AF14" s="16"/>
      <c r="AG14" s="16"/>
      <c r="AH14" s="43"/>
      <c r="AI14" s="15"/>
      <c r="AJ14" s="59"/>
      <c r="AK14" s="16"/>
      <c r="AL14" s="16"/>
      <c r="AM14" s="43"/>
      <c r="AN14" s="16"/>
      <c r="AO14" s="59"/>
      <c r="AP14" s="26"/>
      <c r="AQ14" s="16"/>
      <c r="AR14" s="43"/>
    </row>
    <row r="15" spans="1:53" x14ac:dyDescent="0.25">
      <c r="B15" s="42"/>
      <c r="C15" s="16"/>
      <c r="D15" s="16"/>
      <c r="E15" s="16"/>
      <c r="F15" s="16"/>
      <c r="G15" s="43"/>
      <c r="H15" s="6"/>
      <c r="I15" s="66"/>
      <c r="J15" s="15"/>
      <c r="K15" s="347"/>
      <c r="L15" s="15"/>
      <c r="M15" s="51"/>
      <c r="N15" s="10"/>
      <c r="O15" s="332" t="e" cm="1" vm="1">
        <f t="array" ref="O15:O16">_xlfn.UNIQUE(O36:O102)</f>
        <v>#VALUE!</v>
      </c>
      <c r="P15" s="333"/>
      <c r="Q15" s="334"/>
      <c r="R15" s="335"/>
      <c r="S15" s="338" t="e" vm="1">
        <f t="shared" ref="S15:S31" si="0">IFERROR(TEXT(TIMEVALUE(LEFT(P15,8)),"hh:mm")+O15,O15)</f>
        <v>#VALUE!</v>
      </c>
      <c r="T15" s="64"/>
      <c r="U15" s="339"/>
      <c r="V15" s="340"/>
      <c r="W15" s="341"/>
      <c r="X15" s="10"/>
      <c r="Y15" s="11"/>
      <c r="Z15" s="22"/>
      <c r="AA15" s="10"/>
      <c r="AB15" s="10"/>
      <c r="AC15" s="10"/>
      <c r="AD15" s="10"/>
      <c r="AE15" s="59"/>
      <c r="AF15" s="16"/>
      <c r="AG15" s="16"/>
      <c r="AH15" s="43"/>
      <c r="AI15" s="15"/>
      <c r="AJ15" s="59"/>
      <c r="AK15" s="16"/>
      <c r="AL15" s="16"/>
      <c r="AM15" s="43"/>
      <c r="AN15" s="16"/>
      <c r="AO15" s="59"/>
      <c r="AP15" s="26"/>
      <c r="AQ15" s="16"/>
      <c r="AR15" s="43"/>
    </row>
    <row r="16" spans="1:53" x14ac:dyDescent="0.25">
      <c r="B16" s="50"/>
      <c r="C16" s="15"/>
      <c r="D16" s="15"/>
      <c r="E16" s="15"/>
      <c r="F16" s="15"/>
      <c r="G16" s="51"/>
      <c r="H16" s="6"/>
      <c r="I16" s="66"/>
      <c r="J16" s="15"/>
      <c r="K16" s="347"/>
      <c r="L16" s="15"/>
      <c r="M16" s="51"/>
      <c r="N16" s="10"/>
      <c r="O16" s="336">
        <v>0</v>
      </c>
      <c r="P16" s="35"/>
      <c r="Q16" s="36"/>
      <c r="R16" s="337"/>
      <c r="S16" s="342">
        <f t="shared" si="0"/>
        <v>0</v>
      </c>
      <c r="T16" s="54"/>
      <c r="U16" s="24"/>
      <c r="V16" s="343"/>
      <c r="W16" s="344"/>
      <c r="X16" s="10"/>
      <c r="Y16" s="11"/>
      <c r="Z16" s="22"/>
      <c r="AA16" s="10"/>
      <c r="AB16" s="10"/>
      <c r="AC16" s="10"/>
      <c r="AD16" s="10"/>
      <c r="AE16" s="59"/>
      <c r="AF16" s="16"/>
      <c r="AG16" s="16"/>
      <c r="AH16" s="43"/>
      <c r="AI16" s="15"/>
      <c r="AJ16" s="59"/>
      <c r="AK16" s="16"/>
      <c r="AL16" s="16"/>
      <c r="AM16" s="43"/>
      <c r="AN16" s="16"/>
      <c r="AO16" s="59"/>
      <c r="AP16" s="26"/>
      <c r="AQ16" s="16"/>
      <c r="AR16" s="43"/>
    </row>
    <row r="17" spans="1:44" x14ac:dyDescent="0.25">
      <c r="B17" s="50"/>
      <c r="C17" s="15"/>
      <c r="D17" s="15"/>
      <c r="E17" s="15"/>
      <c r="F17" s="15"/>
      <c r="G17" s="51"/>
      <c r="H17" s="6"/>
      <c r="I17" s="66"/>
      <c r="J17" s="15"/>
      <c r="K17" s="347"/>
      <c r="L17" s="15"/>
      <c r="M17" s="51"/>
      <c r="N17" s="10"/>
      <c r="O17" s="336"/>
      <c r="P17" s="35"/>
      <c r="Q17" s="36"/>
      <c r="R17" s="337"/>
      <c r="S17" s="342">
        <f t="shared" si="0"/>
        <v>0</v>
      </c>
      <c r="T17" s="54"/>
      <c r="U17" s="24"/>
      <c r="V17" s="343"/>
      <c r="W17" s="344"/>
      <c r="X17" s="10"/>
      <c r="Y17" s="11"/>
      <c r="Z17" s="22"/>
      <c r="AA17" s="10"/>
      <c r="AB17" s="10"/>
      <c r="AC17" s="10"/>
      <c r="AD17" s="10"/>
      <c r="AE17" s="59"/>
      <c r="AF17" s="16"/>
      <c r="AG17" s="16"/>
      <c r="AH17" s="43"/>
      <c r="AI17" s="15"/>
      <c r="AJ17" s="59"/>
      <c r="AK17" s="16"/>
      <c r="AL17" s="16"/>
      <c r="AM17" s="43"/>
      <c r="AN17" s="16"/>
      <c r="AO17" s="59"/>
      <c r="AP17" s="26"/>
      <c r="AQ17" s="16"/>
      <c r="AR17" s="43"/>
    </row>
    <row r="18" spans="1:44" ht="14.45" customHeight="1" x14ac:dyDescent="0.25">
      <c r="B18" s="50"/>
      <c r="C18" s="15"/>
      <c r="D18" s="15"/>
      <c r="E18" s="15"/>
      <c r="F18" s="15"/>
      <c r="G18" s="51"/>
      <c r="H18" s="6"/>
      <c r="I18" s="66"/>
      <c r="J18" s="15"/>
      <c r="K18" s="347"/>
      <c r="L18" s="15"/>
      <c r="M18" s="51"/>
      <c r="N18" s="10"/>
      <c r="O18" s="336"/>
      <c r="P18" s="35"/>
      <c r="Q18" s="36"/>
      <c r="R18" s="337"/>
      <c r="S18" s="342">
        <f t="shared" si="0"/>
        <v>0</v>
      </c>
      <c r="T18" s="54"/>
      <c r="U18" s="24"/>
      <c r="V18" s="343"/>
      <c r="W18" s="344"/>
      <c r="X18" s="10"/>
      <c r="Y18" s="11"/>
      <c r="Z18" s="22"/>
      <c r="AA18" s="10"/>
      <c r="AB18" s="10"/>
      <c r="AC18" s="10"/>
      <c r="AD18" s="10"/>
      <c r="AE18" s="66"/>
      <c r="AF18" s="15"/>
      <c r="AG18" s="15"/>
      <c r="AH18" s="51"/>
      <c r="AI18" s="15"/>
      <c r="AJ18" s="59"/>
      <c r="AK18" s="16"/>
      <c r="AL18" s="16"/>
      <c r="AM18" s="43"/>
      <c r="AN18" s="16"/>
      <c r="AO18" s="59"/>
      <c r="AP18" s="26"/>
      <c r="AQ18" s="16"/>
      <c r="AR18" s="43"/>
    </row>
    <row r="19" spans="1:44" ht="14.45" customHeight="1" x14ac:dyDescent="0.25">
      <c r="B19" s="50"/>
      <c r="C19" s="15"/>
      <c r="D19" s="15"/>
      <c r="E19" s="15"/>
      <c r="F19" s="15"/>
      <c r="G19" s="51"/>
      <c r="H19" s="6"/>
      <c r="I19" s="59"/>
      <c r="J19" s="16"/>
      <c r="K19" s="331"/>
      <c r="L19" s="16"/>
      <c r="M19" s="43"/>
      <c r="O19" s="336"/>
      <c r="P19" s="35"/>
      <c r="Q19" s="36"/>
      <c r="R19" s="337"/>
      <c r="S19" s="342">
        <f t="shared" si="0"/>
        <v>0</v>
      </c>
      <c r="T19" s="54"/>
      <c r="U19" s="24"/>
      <c r="V19" s="343"/>
      <c r="W19" s="344"/>
      <c r="X19" s="10"/>
      <c r="Y19" s="11"/>
      <c r="Z19" s="22"/>
      <c r="AA19" s="10"/>
      <c r="AB19" s="10"/>
      <c r="AC19" s="10"/>
      <c r="AD19" s="10"/>
      <c r="AE19" s="66"/>
      <c r="AF19" s="15"/>
      <c r="AG19" s="15"/>
      <c r="AH19" s="51"/>
      <c r="AI19" s="15"/>
      <c r="AJ19" s="59"/>
      <c r="AK19" s="16"/>
      <c r="AL19" s="16"/>
      <c r="AM19" s="43"/>
      <c r="AN19" s="16"/>
      <c r="AO19" s="59"/>
      <c r="AP19" s="26"/>
      <c r="AQ19" s="16"/>
      <c r="AR19" s="43"/>
    </row>
    <row r="20" spans="1:44" x14ac:dyDescent="0.25">
      <c r="B20" s="50"/>
      <c r="C20" s="15"/>
      <c r="D20" s="15"/>
      <c r="E20" s="52"/>
      <c r="F20" s="15"/>
      <c r="G20" s="51"/>
      <c r="H20" s="6"/>
      <c r="I20" s="59"/>
      <c r="J20" s="16"/>
      <c r="K20" s="331"/>
      <c r="L20" s="16"/>
      <c r="M20" s="43"/>
      <c r="O20" s="336"/>
      <c r="P20" s="35"/>
      <c r="Q20" s="36"/>
      <c r="R20" s="337"/>
      <c r="S20" s="342">
        <f t="shared" si="0"/>
        <v>0</v>
      </c>
      <c r="T20" s="54"/>
      <c r="U20" s="24"/>
      <c r="V20" s="343"/>
      <c r="W20" s="344"/>
      <c r="AE20" s="66"/>
      <c r="AF20" s="15"/>
      <c r="AG20" s="15"/>
      <c r="AH20" s="51"/>
      <c r="AI20" s="15"/>
      <c r="AJ20" s="59"/>
      <c r="AK20" s="16"/>
      <c r="AL20" s="16"/>
      <c r="AM20" s="43"/>
      <c r="AN20" s="16"/>
      <c r="AO20" s="59"/>
      <c r="AP20" s="26"/>
      <c r="AQ20" s="16"/>
      <c r="AR20" s="43"/>
    </row>
    <row r="21" spans="1:44" x14ac:dyDescent="0.25">
      <c r="B21" s="42"/>
      <c r="C21" s="16"/>
      <c r="D21" s="16"/>
      <c r="E21" s="16"/>
      <c r="F21" s="16"/>
      <c r="G21" s="43"/>
      <c r="H21" s="6"/>
      <c r="I21" s="59"/>
      <c r="J21" s="16"/>
      <c r="K21" s="331"/>
      <c r="L21" s="16"/>
      <c r="M21" s="43"/>
      <c r="O21" s="336"/>
      <c r="P21" s="35"/>
      <c r="Q21" s="36"/>
      <c r="R21" s="337"/>
      <c r="S21" s="342">
        <f t="shared" si="0"/>
        <v>0</v>
      </c>
      <c r="T21" s="54"/>
      <c r="U21" s="24"/>
      <c r="V21" s="343"/>
      <c r="W21" s="344"/>
      <c r="X21" s="10"/>
      <c r="Y21" s="11"/>
      <c r="Z21" s="22"/>
      <c r="AA21" s="10"/>
      <c r="AB21" s="10"/>
      <c r="AC21" s="10"/>
      <c r="AD21" s="10"/>
      <c r="AE21" s="66"/>
      <c r="AF21" s="15"/>
      <c r="AG21" s="15"/>
      <c r="AH21" s="51"/>
      <c r="AI21" s="15"/>
      <c r="AJ21" s="59"/>
      <c r="AK21" s="16"/>
      <c r="AL21" s="16"/>
      <c r="AM21" s="43"/>
      <c r="AN21" s="16"/>
      <c r="AO21" s="59"/>
      <c r="AP21" s="26"/>
      <c r="AQ21" s="16"/>
      <c r="AR21" s="43"/>
    </row>
    <row r="22" spans="1:44" x14ac:dyDescent="0.25">
      <c r="B22" s="42"/>
      <c r="C22" s="16"/>
      <c r="D22" s="16"/>
      <c r="E22" s="16"/>
      <c r="F22" s="16"/>
      <c r="G22" s="43"/>
      <c r="I22" s="59"/>
      <c r="J22" s="16"/>
      <c r="K22" s="331"/>
      <c r="L22" s="16"/>
      <c r="M22" s="43"/>
      <c r="O22" s="336"/>
      <c r="P22" s="35"/>
      <c r="Q22" s="36"/>
      <c r="R22" s="337"/>
      <c r="S22" s="342">
        <f t="shared" si="0"/>
        <v>0</v>
      </c>
      <c r="T22" s="54"/>
      <c r="U22" s="26"/>
      <c r="V22" s="343"/>
      <c r="W22" s="344"/>
      <c r="X22" s="10"/>
      <c r="Y22" s="11"/>
      <c r="Z22" s="22"/>
      <c r="AA22" s="10"/>
      <c r="AB22" s="10"/>
      <c r="AC22" s="10"/>
      <c r="AD22" s="10"/>
      <c r="AE22" s="66"/>
      <c r="AF22" s="15"/>
      <c r="AG22" s="15"/>
      <c r="AH22" s="51"/>
      <c r="AI22" s="15"/>
      <c r="AJ22" s="59"/>
      <c r="AK22" s="16"/>
      <c r="AL22" s="16"/>
      <c r="AM22" s="43"/>
      <c r="AN22" s="16"/>
      <c r="AO22" s="59"/>
      <c r="AP22" s="26"/>
      <c r="AQ22" s="16"/>
      <c r="AR22" s="43"/>
    </row>
    <row r="23" spans="1:44" x14ac:dyDescent="0.25">
      <c r="B23" s="42"/>
      <c r="C23" s="16"/>
      <c r="D23" s="16"/>
      <c r="E23" s="16"/>
      <c r="F23" s="16"/>
      <c r="G23" s="43"/>
      <c r="I23" s="59"/>
      <c r="J23" s="16"/>
      <c r="K23" s="331"/>
      <c r="L23" s="16"/>
      <c r="M23" s="43"/>
      <c r="O23" s="336"/>
      <c r="P23" s="35"/>
      <c r="Q23" s="36"/>
      <c r="R23" s="337"/>
      <c r="S23" s="342">
        <f t="shared" si="0"/>
        <v>0</v>
      </c>
      <c r="T23" s="54"/>
      <c r="U23" s="24"/>
      <c r="V23" s="343"/>
      <c r="W23" s="344"/>
      <c r="X23" s="10"/>
      <c r="Y23" s="11"/>
      <c r="Z23" s="22"/>
      <c r="AA23" s="10"/>
      <c r="AB23" s="10"/>
      <c r="AC23" s="10"/>
      <c r="AD23" s="10"/>
      <c r="AE23" s="66"/>
      <c r="AF23" s="15"/>
      <c r="AG23" s="15"/>
      <c r="AH23" s="51"/>
      <c r="AI23" s="15"/>
      <c r="AJ23" s="59"/>
      <c r="AK23" s="16"/>
      <c r="AL23" s="16"/>
      <c r="AM23" s="43"/>
      <c r="AN23" s="16"/>
      <c r="AO23" s="59"/>
      <c r="AP23" s="26"/>
      <c r="AQ23" s="16"/>
      <c r="AR23" s="43"/>
    </row>
    <row r="24" spans="1:44" x14ac:dyDescent="0.25">
      <c r="B24" s="42"/>
      <c r="C24" s="16"/>
      <c r="D24" s="16"/>
      <c r="E24" s="16"/>
      <c r="F24" s="16"/>
      <c r="G24" s="43"/>
      <c r="I24" s="59"/>
      <c r="J24" s="16"/>
      <c r="K24" s="331"/>
      <c r="L24" s="16"/>
      <c r="M24" s="43"/>
      <c r="O24" s="66"/>
      <c r="P24" s="24"/>
      <c r="Q24" s="15"/>
      <c r="R24" s="51"/>
      <c r="S24" s="342">
        <f t="shared" si="0"/>
        <v>0</v>
      </c>
      <c r="T24" s="54"/>
      <c r="U24" s="24"/>
      <c r="V24" s="343"/>
      <c r="W24" s="344"/>
      <c r="X24" s="10"/>
      <c r="Y24" s="11"/>
      <c r="Z24" s="22"/>
      <c r="AA24" s="10"/>
      <c r="AB24" s="10"/>
      <c r="AC24" s="10"/>
      <c r="AD24" s="10"/>
      <c r="AE24" s="66"/>
      <c r="AF24" s="15"/>
      <c r="AG24" s="15"/>
      <c r="AH24" s="51"/>
      <c r="AI24" s="15"/>
      <c r="AJ24" s="59"/>
      <c r="AK24" s="16"/>
      <c r="AL24" s="16"/>
      <c r="AM24" s="43"/>
      <c r="AN24" s="16"/>
      <c r="AO24" s="59"/>
      <c r="AP24" s="26"/>
      <c r="AQ24" s="16"/>
      <c r="AR24" s="43"/>
    </row>
    <row r="25" spans="1:44" x14ac:dyDescent="0.25">
      <c r="B25" s="42"/>
      <c r="C25" s="16"/>
      <c r="D25" s="16"/>
      <c r="E25" s="16"/>
      <c r="F25" s="16"/>
      <c r="G25" s="43"/>
      <c r="I25" s="59"/>
      <c r="J25" s="16"/>
      <c r="K25" s="331"/>
      <c r="L25" s="16"/>
      <c r="M25" s="43"/>
      <c r="O25" s="66"/>
      <c r="P25" s="24"/>
      <c r="Q25" s="15"/>
      <c r="R25" s="51"/>
      <c r="S25" s="342">
        <f t="shared" si="0"/>
        <v>0</v>
      </c>
      <c r="T25" s="54"/>
      <c r="U25" s="24"/>
      <c r="V25" s="343"/>
      <c r="W25" s="344"/>
      <c r="X25" s="10"/>
      <c r="Y25" s="11"/>
      <c r="Z25" s="22"/>
      <c r="AA25" s="10"/>
      <c r="AB25" s="10"/>
      <c r="AC25" s="10"/>
      <c r="AD25" s="10"/>
      <c r="AE25" s="66"/>
      <c r="AF25" s="15"/>
      <c r="AG25" s="15"/>
      <c r="AH25" s="51"/>
      <c r="AI25" s="15"/>
      <c r="AJ25" s="59"/>
      <c r="AK25" s="16"/>
      <c r="AL25" s="16"/>
      <c r="AM25" s="43"/>
      <c r="AN25" s="16"/>
      <c r="AO25" s="59"/>
      <c r="AP25" s="26"/>
      <c r="AQ25" s="16"/>
      <c r="AR25" s="43"/>
    </row>
    <row r="26" spans="1:44" x14ac:dyDescent="0.25">
      <c r="B26" s="42"/>
      <c r="C26" s="16"/>
      <c r="D26" s="16"/>
      <c r="E26" s="16"/>
      <c r="F26" s="16"/>
      <c r="G26" s="43"/>
      <c r="I26" s="59"/>
      <c r="J26" s="16"/>
      <c r="K26" s="331"/>
      <c r="L26" s="16"/>
      <c r="M26" s="43"/>
      <c r="O26" s="66"/>
      <c r="P26" s="24"/>
      <c r="Q26" s="15"/>
      <c r="R26" s="51"/>
      <c r="S26" s="342">
        <f t="shared" si="0"/>
        <v>0</v>
      </c>
      <c r="T26" s="54"/>
      <c r="U26" s="24"/>
      <c r="V26" s="343"/>
      <c r="W26" s="344"/>
      <c r="X26" s="10"/>
      <c r="Y26" s="11"/>
      <c r="Z26" s="22"/>
      <c r="AA26" s="10"/>
      <c r="AB26" s="10"/>
      <c r="AC26" s="10"/>
      <c r="AD26" s="10"/>
      <c r="AE26" s="66"/>
      <c r="AF26" s="15"/>
      <c r="AG26" s="15"/>
      <c r="AH26" s="51"/>
      <c r="AI26" s="15"/>
      <c r="AJ26" s="59"/>
      <c r="AK26" s="16"/>
      <c r="AL26" s="16"/>
      <c r="AM26" s="43"/>
      <c r="AN26" s="16"/>
      <c r="AO26" s="59"/>
      <c r="AP26" s="26"/>
      <c r="AQ26" s="16"/>
      <c r="AR26" s="43"/>
    </row>
    <row r="27" spans="1:44" x14ac:dyDescent="0.25">
      <c r="B27" s="44"/>
      <c r="C27" s="45"/>
      <c r="D27" s="45"/>
      <c r="E27" s="45"/>
      <c r="F27" s="45"/>
      <c r="G27" s="46"/>
      <c r="I27" s="59"/>
      <c r="J27" s="16"/>
      <c r="K27" s="331"/>
      <c r="L27" s="16"/>
      <c r="M27" s="43"/>
      <c r="O27" s="66"/>
      <c r="P27" s="24"/>
      <c r="Q27" s="15"/>
      <c r="R27" s="51"/>
      <c r="S27" s="342">
        <f t="shared" si="0"/>
        <v>0</v>
      </c>
      <c r="T27" s="54"/>
      <c r="U27" s="24"/>
      <c r="V27" s="343"/>
      <c r="W27" s="344"/>
      <c r="X27" s="10"/>
      <c r="Y27" s="11"/>
      <c r="Z27" s="22"/>
      <c r="AA27" s="10"/>
      <c r="AB27" s="10"/>
      <c r="AC27" s="10"/>
      <c r="AD27" s="10"/>
      <c r="AE27" s="66"/>
      <c r="AF27" s="15"/>
      <c r="AG27" s="15"/>
      <c r="AH27" s="51"/>
      <c r="AI27" s="15"/>
      <c r="AJ27" s="59"/>
      <c r="AK27" s="16"/>
      <c r="AL27" s="16"/>
      <c r="AM27" s="43"/>
      <c r="AN27" s="16"/>
      <c r="AO27" s="59"/>
      <c r="AP27" s="26"/>
      <c r="AQ27" s="16"/>
      <c r="AR27" s="43"/>
    </row>
    <row r="28" spans="1:44" x14ac:dyDescent="0.25">
      <c r="I28" s="59"/>
      <c r="J28" s="16"/>
      <c r="K28" s="331"/>
      <c r="L28" s="16"/>
      <c r="M28" s="43"/>
      <c r="O28" s="66"/>
      <c r="P28" s="24"/>
      <c r="Q28" s="15"/>
      <c r="R28" s="51"/>
      <c r="S28" s="342">
        <f t="shared" si="0"/>
        <v>0</v>
      </c>
      <c r="T28" s="54"/>
      <c r="U28" s="24"/>
      <c r="V28" s="343"/>
      <c r="W28" s="344"/>
      <c r="X28" s="10"/>
      <c r="Y28" s="11"/>
      <c r="Z28" s="22"/>
      <c r="AA28" s="10"/>
      <c r="AB28" s="10"/>
      <c r="AC28" s="10"/>
      <c r="AD28" s="10"/>
      <c r="AE28" s="66"/>
      <c r="AF28" s="15"/>
      <c r="AG28" s="15"/>
      <c r="AH28" s="51"/>
      <c r="AI28" s="15"/>
      <c r="AJ28" s="59"/>
      <c r="AK28" s="16"/>
      <c r="AL28" s="16"/>
      <c r="AM28" s="43"/>
      <c r="AN28" s="16"/>
      <c r="AO28" s="59"/>
      <c r="AP28" s="26"/>
      <c r="AQ28" s="16"/>
      <c r="AR28" s="43"/>
    </row>
    <row r="29" spans="1:44" x14ac:dyDescent="0.25">
      <c r="A29" s="1" t="s">
        <v>629</v>
      </c>
      <c r="B29" s="39" t="str" cm="1">
        <f t="array" ref="B29">IFERROR(_xlfn.CHOOSECOLS(_xlfn._xlws.FILTER(SpaceUT!E6:Y23,SpaceUT!Q6:Q23&gt;0,""),1,13,18,19,20,21),"")</f>
        <v/>
      </c>
      <c r="C29" s="40"/>
      <c r="D29" s="40"/>
      <c r="E29" s="40"/>
      <c r="F29" s="40"/>
      <c r="G29" s="41"/>
      <c r="I29" s="59"/>
      <c r="J29" s="16"/>
      <c r="K29" s="331"/>
      <c r="L29" s="16"/>
      <c r="M29" s="43"/>
      <c r="O29" s="66"/>
      <c r="P29" s="24"/>
      <c r="Q29" s="15"/>
      <c r="R29" s="51"/>
      <c r="S29" s="342">
        <f t="shared" si="0"/>
        <v>0</v>
      </c>
      <c r="T29" s="54"/>
      <c r="U29" s="24"/>
      <c r="V29" s="343"/>
      <c r="W29" s="344"/>
      <c r="X29" s="10"/>
      <c r="Y29" s="11"/>
      <c r="Z29" s="22"/>
      <c r="AA29" s="10"/>
      <c r="AB29" s="10"/>
      <c r="AC29" s="10"/>
      <c r="AD29" s="10"/>
      <c r="AE29" s="66"/>
      <c r="AF29" s="15"/>
      <c r="AG29" s="15"/>
      <c r="AH29" s="51"/>
      <c r="AI29" s="15"/>
      <c r="AJ29" s="59"/>
      <c r="AK29" s="16"/>
      <c r="AL29" s="16"/>
      <c r="AM29" s="43"/>
      <c r="AN29" s="16"/>
      <c r="AO29" s="59"/>
      <c r="AP29" s="26"/>
      <c r="AQ29" s="16"/>
      <c r="AR29" s="43"/>
    </row>
    <row r="30" spans="1:44" x14ac:dyDescent="0.25">
      <c r="B30" s="42"/>
      <c r="C30" s="16"/>
      <c r="D30" s="16"/>
      <c r="E30" s="16"/>
      <c r="F30" s="16"/>
      <c r="G30" s="43"/>
      <c r="I30" s="59"/>
      <c r="J30" s="16"/>
      <c r="K30" s="331"/>
      <c r="L30" s="16"/>
      <c r="M30" s="43"/>
      <c r="O30" s="66"/>
      <c r="P30" s="24"/>
      <c r="Q30" s="15"/>
      <c r="R30" s="51"/>
      <c r="S30" s="342">
        <f t="shared" si="0"/>
        <v>0</v>
      </c>
      <c r="T30" s="54"/>
      <c r="U30" s="24"/>
      <c r="V30" s="343"/>
      <c r="W30" s="344"/>
      <c r="AE30" s="42"/>
      <c r="AF30" s="16"/>
      <c r="AG30" s="16"/>
      <c r="AH30" s="43"/>
      <c r="AI30" s="16"/>
      <c r="AJ30" s="59"/>
      <c r="AK30" s="16"/>
      <c r="AL30" s="16"/>
      <c r="AM30" s="43"/>
      <c r="AN30" s="16"/>
      <c r="AO30" s="59"/>
      <c r="AP30" s="26"/>
      <c r="AQ30" s="16"/>
      <c r="AR30" s="43"/>
    </row>
    <row r="31" spans="1:44" x14ac:dyDescent="0.25">
      <c r="B31" s="42"/>
      <c r="C31" s="16"/>
      <c r="D31" s="16"/>
      <c r="E31" s="16"/>
      <c r="F31" s="16"/>
      <c r="G31" s="43"/>
      <c r="I31" s="59"/>
      <c r="J31" s="16"/>
      <c r="K31" s="331"/>
      <c r="L31" s="16"/>
      <c r="M31" s="43"/>
      <c r="O31" s="66"/>
      <c r="P31" s="24"/>
      <c r="Q31" s="15"/>
      <c r="R31" s="51"/>
      <c r="S31" s="342">
        <f t="shared" si="0"/>
        <v>0</v>
      </c>
      <c r="T31" s="54"/>
      <c r="U31" s="24"/>
      <c r="V31" s="343"/>
      <c r="W31" s="344"/>
      <c r="AE31" s="44"/>
      <c r="AF31" s="45"/>
      <c r="AG31" s="45"/>
      <c r="AH31" s="46"/>
      <c r="AI31" s="16"/>
      <c r="AJ31" s="60"/>
      <c r="AK31" s="45"/>
      <c r="AL31" s="45"/>
      <c r="AM31" s="46"/>
      <c r="AN31" s="16"/>
      <c r="AO31" s="60"/>
      <c r="AP31" s="61"/>
      <c r="AQ31" s="45"/>
      <c r="AR31" s="46"/>
    </row>
    <row r="32" spans="1:44" x14ac:dyDescent="0.25">
      <c r="B32" s="42"/>
      <c r="C32" s="16"/>
      <c r="D32" s="16"/>
      <c r="E32" s="16"/>
      <c r="F32" s="16"/>
      <c r="G32" s="43"/>
      <c r="I32" s="59"/>
      <c r="J32" s="16"/>
      <c r="K32" s="331"/>
      <c r="L32" s="16"/>
      <c r="M32" s="43"/>
      <c r="O32" s="59"/>
      <c r="P32" s="26"/>
      <c r="Q32" s="16"/>
      <c r="R32" s="43"/>
      <c r="S32" s="342">
        <f t="shared" ref="S32:S95" si="1">IFERROR(TEXT(TIMEVALUE(LEFT(P32,8)),"hh:mm")+O32,O32)</f>
        <v>0</v>
      </c>
      <c r="T32" s="54"/>
      <c r="U32" s="26"/>
      <c r="V32" s="343"/>
      <c r="W32" s="344"/>
      <c r="AE32" s="16"/>
      <c r="AF32" s="16"/>
      <c r="AG32" s="16"/>
      <c r="AH32" s="16"/>
      <c r="AI32" s="16"/>
      <c r="AJ32" s="54"/>
      <c r="AK32" s="16"/>
      <c r="AL32" s="16"/>
      <c r="AM32" s="16"/>
      <c r="AN32" s="16"/>
      <c r="AO32" s="54"/>
      <c r="AP32" s="26"/>
      <c r="AQ32" s="16"/>
      <c r="AR32" s="16"/>
    </row>
    <row r="33" spans="1:53" x14ac:dyDescent="0.25">
      <c r="B33" s="42"/>
      <c r="C33" s="16"/>
      <c r="D33" s="16"/>
      <c r="E33" s="16"/>
      <c r="F33" s="16"/>
      <c r="G33" s="43"/>
      <c r="I33" s="59"/>
      <c r="J33" s="16"/>
      <c r="K33" s="331"/>
      <c r="L33" s="16"/>
      <c r="M33" s="43"/>
      <c r="O33" s="59"/>
      <c r="P33" s="26"/>
      <c r="Q33" s="16"/>
      <c r="R33" s="43"/>
      <c r="S33" s="342">
        <f t="shared" si="1"/>
        <v>0</v>
      </c>
      <c r="T33" s="54"/>
      <c r="U33" s="26"/>
      <c r="V33" s="343"/>
      <c r="W33" s="344"/>
      <c r="AE33" s="16"/>
      <c r="AF33" s="16"/>
      <c r="AG33" s="16"/>
      <c r="AH33" s="16"/>
      <c r="AI33" s="16"/>
      <c r="AJ33" s="54"/>
      <c r="AK33" s="16"/>
      <c r="AL33" s="16"/>
      <c r="AM33" s="16"/>
      <c r="AN33" s="16"/>
      <c r="AO33" s="54"/>
      <c r="AP33" s="26"/>
      <c r="AQ33" s="16"/>
      <c r="AR33" s="16"/>
    </row>
    <row r="34" spans="1:53" x14ac:dyDescent="0.25">
      <c r="B34" s="42"/>
      <c r="C34" s="16"/>
      <c r="D34" s="16"/>
      <c r="E34" s="16"/>
      <c r="F34" s="16"/>
      <c r="G34" s="43"/>
      <c r="I34" s="59"/>
      <c r="J34" s="16"/>
      <c r="K34" s="331"/>
      <c r="L34" s="16"/>
      <c r="M34" s="43"/>
      <c r="O34" s="59"/>
      <c r="P34" s="26"/>
      <c r="Q34" s="16"/>
      <c r="R34" s="43"/>
      <c r="S34" s="342">
        <f t="shared" si="1"/>
        <v>0</v>
      </c>
      <c r="T34" s="54"/>
      <c r="U34" s="26"/>
      <c r="V34" s="16"/>
      <c r="W34" s="43"/>
      <c r="AD34" s="1" t="s">
        <v>626</v>
      </c>
      <c r="AE34" s="58" t="str" cm="1">
        <f t="array" ref="AE34">IFERROR(_xlfn.CHOOSECOLS(_xlfn._xlws.FILTER('SpaceCA (2)'!E5:AE45,('SpaceCA (2)'!R5:R45&gt;0),""),15,16, 14,1),"")</f>
        <v/>
      </c>
      <c r="AF34" s="63"/>
      <c r="AG34" s="40"/>
      <c r="AH34" s="41"/>
      <c r="AI34" s="16"/>
      <c r="AJ34" s="39" t="str" cm="1">
        <f t="array" ref="AJ34">IFERROR(_xlfn.CHOOSECOLS(_xlfn._xlws.FILTER('SpaceCA (2)'!E5:AE45,('SpaceCA (2)'!U5:U45&gt;0),""),18,19,17,1),"")</f>
        <v/>
      </c>
      <c r="AK34" s="40"/>
      <c r="AL34" s="64"/>
      <c r="AM34" s="41"/>
      <c r="AN34" s="16"/>
      <c r="AO34" s="39" t="str" cm="1">
        <f t="array" ref="AO34">IFERROR(_xlfn.CHOOSECOLS(_xlfn._xlws.FILTER('SpaceCA (2)'!E5:AE45,('SpaceCA (2)'!X5:X45&gt;0),""),21,22,20,1),"")</f>
        <v/>
      </c>
      <c r="AP34" s="40"/>
      <c r="AQ34" s="64"/>
      <c r="AR34" s="41"/>
    </row>
    <row r="35" spans="1:53" x14ac:dyDescent="0.25">
      <c r="B35" s="42"/>
      <c r="C35" s="16"/>
      <c r="D35" s="16"/>
      <c r="E35" s="16"/>
      <c r="F35" s="16"/>
      <c r="G35" s="43"/>
      <c r="I35" s="59"/>
      <c r="J35" s="16"/>
      <c r="K35" s="331"/>
      <c r="L35" s="16"/>
      <c r="M35" s="43"/>
      <c r="O35" s="60"/>
      <c r="P35" s="61"/>
      <c r="Q35" s="45"/>
      <c r="R35" s="46"/>
      <c r="S35" s="342">
        <f t="shared" si="1"/>
        <v>0</v>
      </c>
      <c r="T35" s="54"/>
      <c r="U35" s="26"/>
      <c r="V35" s="16"/>
      <c r="W35" s="43"/>
      <c r="AE35" s="59"/>
      <c r="AF35" s="26"/>
      <c r="AG35" s="16"/>
      <c r="AH35" s="43"/>
      <c r="AI35" s="16"/>
      <c r="AJ35" s="42"/>
      <c r="AK35" s="16"/>
      <c r="AL35" s="54"/>
      <c r="AM35" s="43"/>
      <c r="AN35" s="16"/>
      <c r="AO35" s="42"/>
      <c r="AP35" s="16"/>
      <c r="AQ35" s="54"/>
      <c r="AR35" s="43"/>
    </row>
    <row r="36" spans="1:53" x14ac:dyDescent="0.25">
      <c r="B36" s="42"/>
      <c r="C36" s="16"/>
      <c r="D36" s="16"/>
      <c r="E36" s="16"/>
      <c r="F36" s="16"/>
      <c r="G36" s="43"/>
      <c r="I36" s="59"/>
      <c r="J36" s="16"/>
      <c r="K36" s="331"/>
      <c r="L36" s="16"/>
      <c r="M36" s="43"/>
      <c r="O36" s="59" t="e" cm="1" vm="2">
        <f t="array" ref="O36">_xlfn._xlws.FILTER(_xlfn.VSTACK(O5:R11,T5:W11,Y5:AB6,AE5:AH76,AJ5:AM76,AO5:AR76),_xlfn.VSTACK(Q5:Q11,V5:V11,AA5:AA6,AG5:AG76,AL5:AL76,AQ5:AQ76)&lt;&gt;0)</f>
        <v>#VALUE!</v>
      </c>
      <c r="P36" s="26"/>
      <c r="Q36" s="16"/>
      <c r="R36" s="43"/>
      <c r="S36" s="342" t="e" vm="1">
        <f t="shared" si="1"/>
        <v>#VALUE!</v>
      </c>
      <c r="T36" s="54"/>
      <c r="U36" s="26"/>
      <c r="V36" s="16"/>
      <c r="W36" s="43"/>
      <c r="Y36" s="1"/>
      <c r="Z36" s="1"/>
      <c r="AE36" s="59"/>
      <c r="AF36" s="26"/>
      <c r="AG36" s="16"/>
      <c r="AH36" s="43"/>
      <c r="AI36" s="16"/>
      <c r="AJ36" s="42"/>
      <c r="AK36" s="16"/>
      <c r="AL36" s="54"/>
      <c r="AM36" s="43"/>
      <c r="AN36" s="16"/>
      <c r="AO36" s="42"/>
      <c r="AP36" s="16"/>
      <c r="AQ36" s="54"/>
      <c r="AR36" s="43"/>
    </row>
    <row r="37" spans="1:53" x14ac:dyDescent="0.25">
      <c r="B37" s="42"/>
      <c r="C37" s="16"/>
      <c r="D37" s="16"/>
      <c r="E37" s="16"/>
      <c r="F37" s="16"/>
      <c r="G37" s="43"/>
      <c r="I37" s="59"/>
      <c r="J37" s="16"/>
      <c r="K37" s="331"/>
      <c r="L37" s="16"/>
      <c r="M37" s="43"/>
      <c r="O37" s="59"/>
      <c r="P37" s="26"/>
      <c r="Q37" s="16"/>
      <c r="R37" s="43"/>
      <c r="S37" s="342">
        <f t="shared" si="1"/>
        <v>0</v>
      </c>
      <c r="T37" s="54"/>
      <c r="U37" s="26"/>
      <c r="V37" s="16"/>
      <c r="W37" s="43"/>
      <c r="Y37" s="1"/>
      <c r="Z37" s="1"/>
      <c r="AE37" s="59"/>
      <c r="AF37" s="26"/>
      <c r="AG37" s="16"/>
      <c r="AH37" s="43"/>
      <c r="AI37" s="16"/>
      <c r="AJ37" s="42"/>
      <c r="AK37" s="16"/>
      <c r="AL37" s="54"/>
      <c r="AM37" s="43"/>
      <c r="AN37" s="16"/>
      <c r="AO37" s="42"/>
      <c r="AP37" s="16"/>
      <c r="AQ37" s="54"/>
      <c r="AR37" s="43"/>
    </row>
    <row r="38" spans="1:53" x14ac:dyDescent="0.25">
      <c r="B38" s="42"/>
      <c r="C38" s="16"/>
      <c r="D38" s="16"/>
      <c r="E38" s="16"/>
      <c r="F38" s="16"/>
      <c r="G38" s="43"/>
      <c r="I38" s="59"/>
      <c r="J38" s="16"/>
      <c r="K38" s="331"/>
      <c r="L38" s="16"/>
      <c r="M38" s="43"/>
      <c r="O38" s="59"/>
      <c r="P38" s="26"/>
      <c r="Q38" s="16"/>
      <c r="R38" s="43"/>
      <c r="S38" s="342">
        <f t="shared" si="1"/>
        <v>0</v>
      </c>
      <c r="T38" s="54"/>
      <c r="U38" s="16"/>
      <c r="V38" s="16"/>
      <c r="W38" s="43"/>
      <c r="Y38" s="1"/>
      <c r="Z38" s="1"/>
      <c r="AE38" s="59"/>
      <c r="AF38" s="26"/>
      <c r="AG38" s="16"/>
      <c r="AH38" s="43"/>
      <c r="AI38" s="16"/>
      <c r="AJ38" s="42"/>
      <c r="AK38" s="16"/>
      <c r="AL38" s="54"/>
      <c r="AM38" s="43"/>
      <c r="AN38" s="16"/>
      <c r="AO38" s="42"/>
      <c r="AP38" s="16"/>
      <c r="AQ38" s="54"/>
      <c r="AR38" s="43"/>
    </row>
    <row r="39" spans="1:53" x14ac:dyDescent="0.25">
      <c r="B39" s="42"/>
      <c r="C39" s="16"/>
      <c r="D39" s="16"/>
      <c r="E39" s="16"/>
      <c r="F39" s="16"/>
      <c r="G39" s="43"/>
      <c r="I39" s="59"/>
      <c r="J39" s="16"/>
      <c r="K39" s="331"/>
      <c r="L39" s="16"/>
      <c r="M39" s="43"/>
      <c r="O39" s="59"/>
      <c r="P39" s="26"/>
      <c r="Q39" s="16"/>
      <c r="R39" s="43"/>
      <c r="S39" s="342">
        <f t="shared" si="1"/>
        <v>0</v>
      </c>
      <c r="T39" s="54"/>
      <c r="U39" s="16"/>
      <c r="V39" s="16"/>
      <c r="W39" s="43"/>
      <c r="Y39" s="1"/>
      <c r="Z39" s="1"/>
      <c r="AE39" s="59"/>
      <c r="AF39" s="26"/>
      <c r="AG39" s="16"/>
      <c r="AH39" s="43"/>
      <c r="AI39" s="16"/>
      <c r="AJ39" s="42"/>
      <c r="AK39" s="16"/>
      <c r="AL39" s="54"/>
      <c r="AM39" s="43"/>
      <c r="AN39" s="16"/>
      <c r="AO39" s="42"/>
      <c r="AP39" s="16"/>
      <c r="AQ39" s="54"/>
      <c r="AR39" s="43"/>
      <c r="AV39" s="1"/>
      <c r="BA39" s="1"/>
    </row>
    <row r="40" spans="1:53" x14ac:dyDescent="0.25">
      <c r="B40" s="42"/>
      <c r="C40" s="16"/>
      <c r="D40" s="16"/>
      <c r="E40" s="16"/>
      <c r="F40" s="16"/>
      <c r="G40" s="43"/>
      <c r="I40" s="59"/>
      <c r="J40" s="16"/>
      <c r="K40" s="331"/>
      <c r="L40" s="16"/>
      <c r="M40" s="43"/>
      <c r="O40" s="59"/>
      <c r="P40" s="26"/>
      <c r="Q40" s="16"/>
      <c r="R40" s="43"/>
      <c r="S40" s="342">
        <f t="shared" si="1"/>
        <v>0</v>
      </c>
      <c r="T40" s="54"/>
      <c r="U40" s="16"/>
      <c r="V40" s="16"/>
      <c r="W40" s="43"/>
      <c r="Y40" s="1"/>
      <c r="Z40" s="1"/>
      <c r="AE40" s="59"/>
      <c r="AF40" s="26"/>
      <c r="AG40" s="16"/>
      <c r="AH40" s="43"/>
      <c r="AI40" s="16"/>
      <c r="AJ40" s="42"/>
      <c r="AK40" s="16"/>
      <c r="AL40" s="54"/>
      <c r="AM40" s="43"/>
      <c r="AN40" s="16"/>
      <c r="AO40" s="42"/>
      <c r="AP40" s="16"/>
      <c r="AQ40" s="54"/>
      <c r="AR40" s="43"/>
      <c r="AV40" s="1"/>
      <c r="BA40" s="1"/>
    </row>
    <row r="41" spans="1:53" x14ac:dyDescent="0.25">
      <c r="B41" s="42"/>
      <c r="C41" s="16"/>
      <c r="D41" s="16"/>
      <c r="E41" s="16"/>
      <c r="F41" s="16"/>
      <c r="G41" s="43"/>
      <c r="I41" s="59"/>
      <c r="J41" s="16"/>
      <c r="K41" s="331"/>
      <c r="L41" s="16"/>
      <c r="M41" s="43"/>
      <c r="O41" s="59"/>
      <c r="P41" s="26"/>
      <c r="Q41" s="16"/>
      <c r="R41" s="43"/>
      <c r="S41" s="342">
        <f t="shared" si="1"/>
        <v>0</v>
      </c>
      <c r="T41" s="54"/>
      <c r="U41" s="16"/>
      <c r="V41" s="16"/>
      <c r="W41" s="43"/>
      <c r="Y41" s="1"/>
      <c r="Z41" s="1"/>
      <c r="AE41" s="59"/>
      <c r="AF41" s="26"/>
      <c r="AG41" s="16"/>
      <c r="AH41" s="43"/>
      <c r="AI41" s="16"/>
      <c r="AJ41" s="42"/>
      <c r="AK41" s="16"/>
      <c r="AL41" s="54"/>
      <c r="AM41" s="43"/>
      <c r="AN41" s="16"/>
      <c r="AO41" s="42"/>
      <c r="AP41" s="16"/>
      <c r="AQ41" s="54"/>
      <c r="AR41" s="43"/>
      <c r="AV41" s="1"/>
      <c r="BA41" s="1"/>
    </row>
    <row r="42" spans="1:53" x14ac:dyDescent="0.25">
      <c r="B42" s="42"/>
      <c r="C42" s="16"/>
      <c r="D42" s="16"/>
      <c r="E42" s="16"/>
      <c r="F42" s="16"/>
      <c r="G42" s="43"/>
      <c r="I42" s="59"/>
      <c r="J42" s="16"/>
      <c r="K42" s="331"/>
      <c r="L42" s="16"/>
      <c r="M42" s="43"/>
      <c r="O42" s="59"/>
      <c r="P42" s="26"/>
      <c r="Q42" s="16"/>
      <c r="R42" s="43"/>
      <c r="S42" s="342">
        <f t="shared" si="1"/>
        <v>0</v>
      </c>
      <c r="T42" s="54"/>
      <c r="U42" s="16"/>
      <c r="V42" s="16"/>
      <c r="W42" s="43"/>
      <c r="Y42" s="1"/>
      <c r="Z42" s="1"/>
      <c r="AE42" s="42"/>
      <c r="AF42" s="16"/>
      <c r="AG42" s="16"/>
      <c r="AH42" s="43"/>
      <c r="AI42" s="16"/>
      <c r="AJ42" s="59"/>
      <c r="AK42" s="16"/>
      <c r="AL42" s="16"/>
      <c r="AM42" s="43"/>
      <c r="AN42" s="16"/>
      <c r="AO42" s="59"/>
      <c r="AP42" s="26"/>
      <c r="AQ42" s="16"/>
      <c r="AR42" s="43"/>
      <c r="AV42" s="1"/>
      <c r="BA42" s="1"/>
    </row>
    <row r="43" spans="1:53" x14ac:dyDescent="0.25">
      <c r="B43" s="42"/>
      <c r="C43" s="16"/>
      <c r="D43" s="16"/>
      <c r="E43" s="16"/>
      <c r="F43" s="16"/>
      <c r="G43" s="43"/>
      <c r="I43" s="59"/>
      <c r="J43" s="16"/>
      <c r="K43" s="331"/>
      <c r="L43" s="16"/>
      <c r="M43" s="43"/>
      <c r="O43" s="59"/>
      <c r="P43" s="26"/>
      <c r="Q43" s="16"/>
      <c r="R43" s="43"/>
      <c r="S43" s="342">
        <f t="shared" si="1"/>
        <v>0</v>
      </c>
      <c r="T43" s="54"/>
      <c r="U43" s="16"/>
      <c r="V43" s="16"/>
      <c r="W43" s="43"/>
      <c r="Y43" s="1"/>
      <c r="Z43" s="1"/>
      <c r="AE43" s="42"/>
      <c r="AF43" s="16"/>
      <c r="AG43" s="16"/>
      <c r="AH43" s="43"/>
      <c r="AI43" s="16"/>
      <c r="AJ43" s="59"/>
      <c r="AK43" s="16"/>
      <c r="AL43" s="16"/>
      <c r="AM43" s="43"/>
      <c r="AN43" s="16"/>
      <c r="AO43" s="59"/>
      <c r="AP43" s="26"/>
      <c r="AQ43" s="16"/>
      <c r="AR43" s="43"/>
      <c r="AV43" s="1"/>
      <c r="BA43" s="1"/>
    </row>
    <row r="44" spans="1:53" x14ac:dyDescent="0.25">
      <c r="B44" s="42"/>
      <c r="C44" s="16"/>
      <c r="D44" s="16"/>
      <c r="E44" s="16"/>
      <c r="F44" s="16"/>
      <c r="G44" s="43"/>
      <c r="I44" s="59"/>
      <c r="J44" s="16"/>
      <c r="K44" s="331"/>
      <c r="L44" s="16"/>
      <c r="M44" s="43"/>
      <c r="O44" s="59"/>
      <c r="P44" s="26"/>
      <c r="Q44" s="16"/>
      <c r="R44" s="43"/>
      <c r="S44" s="342">
        <f t="shared" si="1"/>
        <v>0</v>
      </c>
      <c r="T44" s="54"/>
      <c r="U44" s="16"/>
      <c r="V44" s="16"/>
      <c r="W44" s="43"/>
      <c r="Y44" s="1"/>
      <c r="Z44" s="1"/>
      <c r="AE44" s="42"/>
      <c r="AF44" s="16"/>
      <c r="AG44" s="16"/>
      <c r="AH44" s="43"/>
      <c r="AI44" s="16"/>
      <c r="AJ44" s="59"/>
      <c r="AK44" s="16"/>
      <c r="AL44" s="16"/>
      <c r="AM44" s="43"/>
      <c r="AN44" s="16"/>
      <c r="AO44" s="59"/>
      <c r="AP44" s="26"/>
      <c r="AQ44" s="16"/>
      <c r="AR44" s="43"/>
      <c r="AV44" s="1"/>
      <c r="BA44" s="1"/>
    </row>
    <row r="45" spans="1:53" x14ac:dyDescent="0.25">
      <c r="B45" s="42"/>
      <c r="C45" s="16"/>
      <c r="D45" s="16"/>
      <c r="E45" s="16"/>
      <c r="F45" s="16"/>
      <c r="G45" s="43"/>
      <c r="I45" s="59"/>
      <c r="J45" s="16"/>
      <c r="K45" s="331"/>
      <c r="L45" s="16"/>
      <c r="M45" s="43"/>
      <c r="O45" s="59"/>
      <c r="P45" s="26"/>
      <c r="Q45" s="16"/>
      <c r="R45" s="43"/>
      <c r="S45" s="342">
        <f t="shared" si="1"/>
        <v>0</v>
      </c>
      <c r="T45" s="54"/>
      <c r="U45" s="16"/>
      <c r="V45" s="16"/>
      <c r="W45" s="43"/>
      <c r="Y45" s="1"/>
      <c r="Z45" s="1"/>
      <c r="AE45" s="42"/>
      <c r="AF45" s="16"/>
      <c r="AG45" s="16"/>
      <c r="AH45" s="43"/>
      <c r="AI45" s="16"/>
      <c r="AJ45" s="59"/>
      <c r="AK45" s="16"/>
      <c r="AL45" s="16"/>
      <c r="AM45" s="43"/>
      <c r="AN45" s="16"/>
      <c r="AO45" s="59"/>
      <c r="AP45" s="26"/>
      <c r="AQ45" s="16"/>
      <c r="AR45" s="43"/>
      <c r="AV45" s="1"/>
      <c r="BA45" s="1"/>
    </row>
    <row r="46" spans="1:53" x14ac:dyDescent="0.25">
      <c r="B46" s="44"/>
      <c r="C46" s="45"/>
      <c r="D46" s="45"/>
      <c r="E46" s="45"/>
      <c r="F46" s="45"/>
      <c r="G46" s="46"/>
      <c r="I46" s="59"/>
      <c r="J46" s="16"/>
      <c r="K46" s="331"/>
      <c r="L46" s="16"/>
      <c r="M46" s="43"/>
      <c r="O46" s="59"/>
      <c r="P46" s="26"/>
      <c r="Q46" s="16"/>
      <c r="R46" s="43"/>
      <c r="S46" s="342">
        <f t="shared" si="1"/>
        <v>0</v>
      </c>
      <c r="T46" s="54"/>
      <c r="U46" s="16"/>
      <c r="V46" s="16"/>
      <c r="W46" s="43"/>
      <c r="Y46" s="1"/>
      <c r="Z46" s="1"/>
      <c r="AE46" s="42"/>
      <c r="AF46" s="16"/>
      <c r="AG46" s="16"/>
      <c r="AH46" s="43"/>
      <c r="AI46" s="16"/>
      <c r="AJ46" s="59"/>
      <c r="AK46" s="16"/>
      <c r="AL46" s="16"/>
      <c r="AM46" s="43"/>
      <c r="AN46" s="16"/>
      <c r="AO46" s="59"/>
      <c r="AP46" s="26"/>
      <c r="AQ46" s="16"/>
      <c r="AR46" s="43"/>
      <c r="AV46" s="1"/>
      <c r="BA46" s="1"/>
    </row>
    <row r="47" spans="1:53" x14ac:dyDescent="0.25">
      <c r="I47" s="59"/>
      <c r="J47" s="16"/>
      <c r="K47" s="331"/>
      <c r="L47" s="16"/>
      <c r="M47" s="43"/>
      <c r="O47" s="59"/>
      <c r="P47" s="26"/>
      <c r="Q47" s="16"/>
      <c r="R47" s="43"/>
      <c r="S47" s="342">
        <f t="shared" si="1"/>
        <v>0</v>
      </c>
      <c r="T47" s="54"/>
      <c r="U47" s="16"/>
      <c r="V47" s="16"/>
      <c r="W47" s="43"/>
      <c r="Y47" s="1"/>
      <c r="Z47" s="1"/>
      <c r="AE47" s="42"/>
      <c r="AF47" s="16"/>
      <c r="AG47" s="16"/>
      <c r="AH47" s="43"/>
      <c r="AI47" s="16"/>
      <c r="AJ47" s="59"/>
      <c r="AK47" s="16"/>
      <c r="AL47" s="16"/>
      <c r="AM47" s="43"/>
      <c r="AN47" s="16"/>
      <c r="AO47" s="59"/>
      <c r="AP47" s="26"/>
      <c r="AQ47" s="16"/>
      <c r="AR47" s="43"/>
      <c r="AV47" s="1"/>
      <c r="BA47" s="1"/>
    </row>
    <row r="48" spans="1:53" x14ac:dyDescent="0.25">
      <c r="A48" s="1" t="s">
        <v>624</v>
      </c>
      <c r="B48" s="47" t="str" cm="1">
        <f t="array" ref="B48">IFERROR(_xlfn.CHOOSECOLS(_xlfn._xlws.FILTER(SpaceSA!E6:Y22,SpaceSA!Q6:Q22&gt;0,""),1,13,18,19,20,21),"")</f>
        <v/>
      </c>
      <c r="C48" s="48"/>
      <c r="D48" s="48"/>
      <c r="E48" s="48"/>
      <c r="F48" s="48"/>
      <c r="G48" s="49"/>
      <c r="I48" s="59"/>
      <c r="J48" s="16"/>
      <c r="K48" s="331"/>
      <c r="L48" s="16"/>
      <c r="M48" s="43"/>
      <c r="O48" s="59"/>
      <c r="P48" s="26"/>
      <c r="Q48" s="16"/>
      <c r="R48" s="43"/>
      <c r="S48" s="342">
        <f t="shared" si="1"/>
        <v>0</v>
      </c>
      <c r="T48" s="54"/>
      <c r="U48" s="16"/>
      <c r="V48" s="16"/>
      <c r="W48" s="43"/>
      <c r="Y48" s="1"/>
      <c r="Z48" s="1"/>
      <c r="AE48" s="42"/>
      <c r="AF48" s="16"/>
      <c r="AG48" s="16"/>
      <c r="AH48" s="43"/>
      <c r="AI48" s="16"/>
      <c r="AJ48" s="59"/>
      <c r="AK48" s="16"/>
      <c r="AL48" s="16"/>
      <c r="AM48" s="43"/>
      <c r="AN48" s="16"/>
      <c r="AO48" s="59"/>
      <c r="AP48" s="26"/>
      <c r="AQ48" s="16"/>
      <c r="AR48" s="43"/>
      <c r="AV48" s="1"/>
      <c r="BA48" s="1"/>
    </row>
    <row r="49" spans="2:53" x14ac:dyDescent="0.25">
      <c r="B49" s="42"/>
      <c r="C49" s="16"/>
      <c r="D49" s="16"/>
      <c r="E49" s="16"/>
      <c r="F49" s="16"/>
      <c r="G49" s="43"/>
      <c r="I49" s="59"/>
      <c r="J49" s="16"/>
      <c r="K49" s="331"/>
      <c r="L49" s="16"/>
      <c r="M49" s="43"/>
      <c r="O49" s="59"/>
      <c r="P49" s="26"/>
      <c r="Q49" s="16"/>
      <c r="R49" s="43"/>
      <c r="S49" s="342">
        <f t="shared" si="1"/>
        <v>0</v>
      </c>
      <c r="T49" s="54"/>
      <c r="U49" s="16"/>
      <c r="V49" s="16"/>
      <c r="W49" s="43"/>
      <c r="Y49" s="1"/>
      <c r="Z49" s="1"/>
      <c r="AE49" s="42"/>
      <c r="AF49" s="16"/>
      <c r="AG49" s="16"/>
      <c r="AH49" s="43"/>
      <c r="AI49" s="16"/>
      <c r="AJ49" s="59"/>
      <c r="AK49" s="16"/>
      <c r="AL49" s="16"/>
      <c r="AM49" s="43"/>
      <c r="AN49" s="16"/>
      <c r="AO49" s="59"/>
      <c r="AP49" s="26"/>
      <c r="AQ49" s="16"/>
      <c r="AR49" s="43"/>
      <c r="AV49" s="1"/>
      <c r="BA49" s="1"/>
    </row>
    <row r="50" spans="2:53" x14ac:dyDescent="0.25">
      <c r="B50" s="42"/>
      <c r="C50" s="16"/>
      <c r="D50" s="16"/>
      <c r="E50" s="16"/>
      <c r="F50" s="16"/>
      <c r="G50" s="43"/>
      <c r="I50" s="59"/>
      <c r="J50" s="16"/>
      <c r="K50" s="331"/>
      <c r="L50" s="16"/>
      <c r="M50" s="43"/>
      <c r="O50" s="59"/>
      <c r="P50" s="26"/>
      <c r="Q50" s="16"/>
      <c r="R50" s="43"/>
      <c r="S50" s="342">
        <f t="shared" si="1"/>
        <v>0</v>
      </c>
      <c r="T50" s="54"/>
      <c r="U50" s="16"/>
      <c r="V50" s="16"/>
      <c r="W50" s="43"/>
      <c r="Y50" s="1"/>
      <c r="Z50" s="1"/>
      <c r="AE50" s="42"/>
      <c r="AF50" s="16"/>
      <c r="AG50" s="16"/>
      <c r="AH50" s="43"/>
      <c r="AI50" s="16"/>
      <c r="AJ50" s="59"/>
      <c r="AK50" s="16"/>
      <c r="AL50" s="16"/>
      <c r="AM50" s="43"/>
      <c r="AN50" s="16"/>
      <c r="AO50" s="59"/>
      <c r="AP50" s="26"/>
      <c r="AQ50" s="16"/>
      <c r="AR50" s="43"/>
      <c r="AV50" s="1"/>
      <c r="BA50" s="1"/>
    </row>
    <row r="51" spans="2:53" x14ac:dyDescent="0.25">
      <c r="B51" s="42"/>
      <c r="C51" s="16"/>
      <c r="D51" s="16"/>
      <c r="E51" s="16"/>
      <c r="F51" s="16"/>
      <c r="G51" s="43"/>
      <c r="I51" s="59"/>
      <c r="J51" s="16"/>
      <c r="K51" s="331"/>
      <c r="L51" s="16"/>
      <c r="M51" s="43"/>
      <c r="O51" s="59"/>
      <c r="P51" s="26"/>
      <c r="Q51" s="16"/>
      <c r="R51" s="43"/>
      <c r="S51" s="342">
        <f t="shared" si="1"/>
        <v>0</v>
      </c>
      <c r="T51" s="54"/>
      <c r="U51" s="16"/>
      <c r="V51" s="16"/>
      <c r="W51" s="43"/>
      <c r="Y51" s="1"/>
      <c r="Z51" s="1"/>
      <c r="AE51" s="59"/>
      <c r="AF51" s="16"/>
      <c r="AG51" s="16"/>
      <c r="AH51" s="43"/>
      <c r="AI51" s="16"/>
      <c r="AJ51" s="59"/>
      <c r="AK51" s="16"/>
      <c r="AL51" s="16"/>
      <c r="AM51" s="43"/>
      <c r="AN51" s="16"/>
      <c r="AO51" s="59"/>
      <c r="AP51" s="26"/>
      <c r="AQ51" s="16"/>
      <c r="AR51" s="43"/>
      <c r="AV51" s="1"/>
      <c r="BA51" s="1"/>
    </row>
    <row r="52" spans="2:53" x14ac:dyDescent="0.25">
      <c r="B52" s="42"/>
      <c r="C52" s="16"/>
      <c r="D52" s="16"/>
      <c r="E52" s="16"/>
      <c r="F52" s="16"/>
      <c r="G52" s="43"/>
      <c r="I52" s="59"/>
      <c r="J52" s="16"/>
      <c r="K52" s="331"/>
      <c r="L52" s="16"/>
      <c r="M52" s="43"/>
      <c r="O52" s="59"/>
      <c r="P52" s="26"/>
      <c r="Q52" s="16"/>
      <c r="R52" s="43"/>
      <c r="S52" s="342">
        <f t="shared" si="1"/>
        <v>0</v>
      </c>
      <c r="T52" s="54"/>
      <c r="U52" s="16"/>
      <c r="V52" s="16"/>
      <c r="W52" s="43"/>
      <c r="Y52" s="1"/>
      <c r="Z52" s="1"/>
      <c r="AE52" s="59"/>
      <c r="AF52" s="16"/>
      <c r="AG52" s="16"/>
      <c r="AH52" s="43"/>
      <c r="AI52" s="16"/>
      <c r="AJ52" s="59"/>
      <c r="AK52" s="16"/>
      <c r="AL52" s="16"/>
      <c r="AM52" s="43"/>
      <c r="AN52" s="16"/>
      <c r="AO52" s="59"/>
      <c r="AP52" s="26"/>
      <c r="AQ52" s="16"/>
      <c r="AR52" s="43"/>
      <c r="AV52" s="1"/>
      <c r="BA52" s="1"/>
    </row>
    <row r="53" spans="2:53" x14ac:dyDescent="0.25">
      <c r="B53" s="42"/>
      <c r="C53" s="16"/>
      <c r="D53" s="16"/>
      <c r="E53" s="16"/>
      <c r="F53" s="16"/>
      <c r="G53" s="43"/>
      <c r="I53" s="59"/>
      <c r="J53" s="16"/>
      <c r="K53" s="331"/>
      <c r="L53" s="16"/>
      <c r="M53" s="43"/>
      <c r="O53" s="59"/>
      <c r="P53" s="26"/>
      <c r="Q53" s="16"/>
      <c r="R53" s="43"/>
      <c r="S53" s="342">
        <f t="shared" si="1"/>
        <v>0</v>
      </c>
      <c r="T53" s="54"/>
      <c r="U53" s="16"/>
      <c r="V53" s="16"/>
      <c r="W53" s="43"/>
      <c r="Y53" s="1"/>
      <c r="Z53" s="1"/>
      <c r="AE53" s="59"/>
      <c r="AF53" s="16"/>
      <c r="AG53" s="16"/>
      <c r="AH53" s="43"/>
      <c r="AI53" s="16"/>
      <c r="AJ53" s="59"/>
      <c r="AK53" s="16"/>
      <c r="AL53" s="16"/>
      <c r="AM53" s="43"/>
      <c r="AN53" s="16"/>
      <c r="AO53" s="59"/>
      <c r="AP53" s="26"/>
      <c r="AQ53" s="16"/>
      <c r="AR53" s="43"/>
      <c r="AV53" s="1"/>
      <c r="BA53" s="1"/>
    </row>
    <row r="54" spans="2:53" x14ac:dyDescent="0.25">
      <c r="B54" s="42"/>
      <c r="C54" s="16"/>
      <c r="D54" s="16"/>
      <c r="E54" s="16"/>
      <c r="F54" s="16"/>
      <c r="G54" s="43"/>
      <c r="I54" s="59"/>
      <c r="J54" s="16"/>
      <c r="K54" s="331"/>
      <c r="L54" s="16"/>
      <c r="M54" s="43"/>
      <c r="O54" s="59"/>
      <c r="P54" s="26"/>
      <c r="Q54" s="16"/>
      <c r="R54" s="43"/>
      <c r="S54" s="342">
        <f t="shared" si="1"/>
        <v>0</v>
      </c>
      <c r="T54" s="54"/>
      <c r="U54" s="16"/>
      <c r="V54" s="16"/>
      <c r="W54" s="43"/>
      <c r="Y54" s="1"/>
      <c r="Z54" s="1"/>
      <c r="AE54" s="59"/>
      <c r="AF54" s="16"/>
      <c r="AG54" s="16"/>
      <c r="AH54" s="43"/>
      <c r="AI54" s="16"/>
      <c r="AJ54" s="59"/>
      <c r="AK54" s="16"/>
      <c r="AL54" s="16"/>
      <c r="AM54" s="43"/>
      <c r="AN54" s="16"/>
      <c r="AO54" s="59"/>
      <c r="AP54" s="26"/>
      <c r="AQ54" s="16"/>
      <c r="AR54" s="43"/>
      <c r="AV54" s="1"/>
      <c r="BA54" s="1"/>
    </row>
    <row r="55" spans="2:53" x14ac:dyDescent="0.25">
      <c r="B55" s="42"/>
      <c r="C55" s="16"/>
      <c r="D55" s="16"/>
      <c r="E55" s="16"/>
      <c r="F55" s="16"/>
      <c r="G55" s="43"/>
      <c r="I55" s="59"/>
      <c r="J55" s="16"/>
      <c r="K55" s="331"/>
      <c r="L55" s="16"/>
      <c r="M55" s="43"/>
      <c r="O55" s="59"/>
      <c r="P55" s="26"/>
      <c r="Q55" s="16"/>
      <c r="R55" s="43"/>
      <c r="S55" s="342">
        <f t="shared" si="1"/>
        <v>0</v>
      </c>
      <c r="T55" s="54"/>
      <c r="U55" s="16"/>
      <c r="V55" s="16"/>
      <c r="W55" s="43"/>
      <c r="Y55" s="1"/>
      <c r="Z55" s="1"/>
      <c r="AE55" s="59"/>
      <c r="AF55" s="16"/>
      <c r="AG55" s="16"/>
      <c r="AH55" s="43"/>
      <c r="AI55" s="16"/>
      <c r="AJ55" s="59"/>
      <c r="AK55" s="16"/>
      <c r="AL55" s="16"/>
      <c r="AM55" s="43"/>
      <c r="AN55" s="16"/>
      <c r="AO55" s="59"/>
      <c r="AP55" s="26"/>
      <c r="AQ55" s="16"/>
      <c r="AR55" s="43"/>
    </row>
    <row r="56" spans="2:53" x14ac:dyDescent="0.25">
      <c r="B56" s="42"/>
      <c r="C56" s="16"/>
      <c r="D56" s="16"/>
      <c r="E56" s="16"/>
      <c r="F56" s="16"/>
      <c r="G56" s="43"/>
      <c r="I56" s="59"/>
      <c r="J56" s="16"/>
      <c r="K56" s="331"/>
      <c r="L56" s="16"/>
      <c r="M56" s="43"/>
      <c r="O56" s="59"/>
      <c r="P56" s="26"/>
      <c r="Q56" s="16"/>
      <c r="R56" s="43"/>
      <c r="S56" s="342">
        <f t="shared" si="1"/>
        <v>0</v>
      </c>
      <c r="T56" s="54"/>
      <c r="U56" s="16"/>
      <c r="V56" s="16"/>
      <c r="W56" s="43"/>
      <c r="Y56" s="1"/>
      <c r="Z56" s="1"/>
      <c r="AE56" s="59"/>
      <c r="AF56" s="16"/>
      <c r="AG56" s="16"/>
      <c r="AH56" s="43"/>
      <c r="AI56" s="16"/>
      <c r="AJ56" s="59"/>
      <c r="AK56" s="16"/>
      <c r="AL56" s="16"/>
      <c r="AM56" s="43"/>
      <c r="AN56" s="16"/>
      <c r="AO56" s="59"/>
      <c r="AP56" s="26"/>
      <c r="AQ56" s="16"/>
      <c r="AR56" s="43"/>
    </row>
    <row r="57" spans="2:53" x14ac:dyDescent="0.25">
      <c r="B57" s="42"/>
      <c r="C57" s="16"/>
      <c r="D57" s="16"/>
      <c r="E57" s="16"/>
      <c r="F57" s="16"/>
      <c r="G57" s="43"/>
      <c r="I57" s="59"/>
      <c r="J57" s="16"/>
      <c r="K57" s="331"/>
      <c r="L57" s="16"/>
      <c r="M57" s="43"/>
      <c r="O57" s="59"/>
      <c r="P57" s="26"/>
      <c r="Q57" s="16"/>
      <c r="R57" s="43"/>
      <c r="S57" s="342">
        <f t="shared" si="1"/>
        <v>0</v>
      </c>
      <c r="T57" s="54"/>
      <c r="U57" s="16"/>
      <c r="V57" s="16"/>
      <c r="W57" s="43"/>
      <c r="Y57" s="1"/>
      <c r="Z57" s="1"/>
      <c r="AE57" s="59"/>
      <c r="AF57" s="16"/>
      <c r="AG57" s="16"/>
      <c r="AH57" s="43"/>
      <c r="AI57" s="16"/>
      <c r="AJ57" s="59"/>
      <c r="AK57" s="16"/>
      <c r="AL57" s="16"/>
      <c r="AM57" s="43"/>
      <c r="AN57" s="16"/>
      <c r="AO57" s="59"/>
      <c r="AP57" s="26"/>
      <c r="AQ57" s="16"/>
      <c r="AR57" s="43"/>
    </row>
    <row r="58" spans="2:53" x14ac:dyDescent="0.25">
      <c r="B58" s="42"/>
      <c r="C58" s="16"/>
      <c r="D58" s="16"/>
      <c r="E58" s="16"/>
      <c r="F58" s="16"/>
      <c r="G58" s="43"/>
      <c r="I58" s="59"/>
      <c r="J58" s="16"/>
      <c r="K58" s="331"/>
      <c r="L58" s="16"/>
      <c r="M58" s="43"/>
      <c r="O58" s="59"/>
      <c r="P58" s="26"/>
      <c r="Q58" s="16"/>
      <c r="R58" s="43"/>
      <c r="S58" s="342">
        <f t="shared" si="1"/>
        <v>0</v>
      </c>
      <c r="T58" s="54"/>
      <c r="U58" s="16"/>
      <c r="V58" s="16"/>
      <c r="W58" s="43"/>
      <c r="AE58" s="59"/>
      <c r="AF58" s="16"/>
      <c r="AG58" s="16"/>
      <c r="AH58" s="43"/>
      <c r="AI58" s="16"/>
      <c r="AJ58" s="59"/>
      <c r="AK58" s="16"/>
      <c r="AL58" s="16"/>
      <c r="AM58" s="43"/>
      <c r="AN58" s="16"/>
      <c r="AO58" s="59"/>
      <c r="AP58" s="26"/>
      <c r="AQ58" s="16"/>
      <c r="AR58" s="43"/>
    </row>
    <row r="59" spans="2:53" x14ac:dyDescent="0.25">
      <c r="B59" s="42"/>
      <c r="C59" s="16"/>
      <c r="D59" s="16"/>
      <c r="E59" s="16"/>
      <c r="F59" s="16"/>
      <c r="G59" s="43"/>
      <c r="I59" s="59"/>
      <c r="J59" s="16"/>
      <c r="K59" s="331"/>
      <c r="L59" s="16"/>
      <c r="M59" s="43"/>
      <c r="O59" s="59"/>
      <c r="P59" s="26"/>
      <c r="Q59" s="16"/>
      <c r="R59" s="43"/>
      <c r="S59" s="342">
        <f t="shared" si="1"/>
        <v>0</v>
      </c>
      <c r="T59" s="54"/>
      <c r="U59" s="16"/>
      <c r="V59" s="16"/>
      <c r="W59" s="43"/>
      <c r="AE59" s="59"/>
      <c r="AF59" s="16"/>
      <c r="AG59" s="16"/>
      <c r="AH59" s="43"/>
      <c r="AI59" s="16"/>
      <c r="AJ59" s="59"/>
      <c r="AK59" s="16"/>
      <c r="AL59" s="16"/>
      <c r="AM59" s="43"/>
      <c r="AN59" s="16"/>
      <c r="AO59" s="59"/>
      <c r="AP59" s="26"/>
      <c r="AQ59" s="16"/>
      <c r="AR59" s="43"/>
    </row>
    <row r="60" spans="2:53" x14ac:dyDescent="0.25">
      <c r="B60" s="42"/>
      <c r="C60" s="16"/>
      <c r="D60" s="16"/>
      <c r="E60" s="16"/>
      <c r="F60" s="16"/>
      <c r="G60" s="43"/>
      <c r="I60" s="59"/>
      <c r="J60" s="16"/>
      <c r="K60" s="331"/>
      <c r="L60" s="16"/>
      <c r="M60" s="43"/>
      <c r="O60" s="59"/>
      <c r="P60" s="26"/>
      <c r="Q60" s="16"/>
      <c r="R60" s="43"/>
      <c r="S60" s="342">
        <f t="shared" si="1"/>
        <v>0</v>
      </c>
      <c r="T60" s="54"/>
      <c r="U60" s="26"/>
      <c r="V60" s="16"/>
      <c r="W60" s="43"/>
      <c r="AE60" s="59"/>
      <c r="AF60" s="16"/>
      <c r="AG60" s="16"/>
      <c r="AH60" s="43"/>
      <c r="AI60" s="16"/>
      <c r="AJ60" s="59"/>
      <c r="AK60" s="16"/>
      <c r="AL60" s="16"/>
      <c r="AM60" s="43"/>
      <c r="AN60" s="16"/>
      <c r="AO60" s="59"/>
      <c r="AP60" s="26"/>
      <c r="AQ60" s="16"/>
      <c r="AR60" s="43"/>
    </row>
    <row r="61" spans="2:53" x14ac:dyDescent="0.25">
      <c r="B61" s="42"/>
      <c r="C61" s="16"/>
      <c r="D61" s="16"/>
      <c r="E61" s="16"/>
      <c r="F61" s="16"/>
      <c r="G61" s="43"/>
      <c r="I61" s="59"/>
      <c r="J61" s="16"/>
      <c r="K61" s="331"/>
      <c r="L61" s="16"/>
      <c r="M61" s="43"/>
      <c r="O61" s="59"/>
      <c r="P61" s="26"/>
      <c r="Q61" s="16"/>
      <c r="R61" s="43"/>
      <c r="S61" s="342">
        <f t="shared" si="1"/>
        <v>0</v>
      </c>
      <c r="T61" s="54"/>
      <c r="U61" s="26"/>
      <c r="V61" s="16"/>
      <c r="W61" s="43"/>
      <c r="AE61" s="59"/>
      <c r="AF61" s="16"/>
      <c r="AG61" s="16"/>
      <c r="AH61" s="43"/>
      <c r="AI61" s="16"/>
      <c r="AJ61" s="59"/>
      <c r="AK61" s="16"/>
      <c r="AL61" s="16"/>
      <c r="AM61" s="43"/>
      <c r="AN61" s="16"/>
      <c r="AO61" s="59"/>
      <c r="AP61" s="26"/>
      <c r="AQ61" s="16"/>
      <c r="AR61" s="43"/>
    </row>
    <row r="62" spans="2:53" x14ac:dyDescent="0.25">
      <c r="B62" s="42"/>
      <c r="C62" s="16"/>
      <c r="D62" s="16"/>
      <c r="E62" s="16"/>
      <c r="F62" s="16"/>
      <c r="G62" s="43"/>
      <c r="I62" s="59"/>
      <c r="J62" s="16"/>
      <c r="K62" s="331"/>
      <c r="L62" s="16"/>
      <c r="M62" s="43"/>
      <c r="O62" s="59"/>
      <c r="P62" s="26"/>
      <c r="Q62" s="16"/>
      <c r="R62" s="43"/>
      <c r="S62" s="342">
        <f t="shared" si="1"/>
        <v>0</v>
      </c>
      <c r="T62" s="54"/>
      <c r="U62" s="26"/>
      <c r="V62" s="16"/>
      <c r="W62" s="43"/>
      <c r="AE62" s="59"/>
      <c r="AF62" s="16"/>
      <c r="AG62" s="16"/>
      <c r="AH62" s="43"/>
      <c r="AI62" s="16"/>
      <c r="AJ62" s="59"/>
      <c r="AK62" s="16"/>
      <c r="AL62" s="16"/>
      <c r="AM62" s="43"/>
      <c r="AN62" s="16"/>
      <c r="AO62" s="59"/>
      <c r="AP62" s="26"/>
      <c r="AQ62" s="16"/>
      <c r="AR62" s="43"/>
    </row>
    <row r="63" spans="2:53" x14ac:dyDescent="0.25">
      <c r="B63" s="42"/>
      <c r="C63" s="16"/>
      <c r="D63" s="16"/>
      <c r="E63" s="16"/>
      <c r="F63" s="16"/>
      <c r="G63" s="43"/>
      <c r="I63" s="59"/>
      <c r="J63" s="16"/>
      <c r="K63" s="331"/>
      <c r="L63" s="16"/>
      <c r="M63" s="43"/>
      <c r="O63" s="59"/>
      <c r="P63" s="26"/>
      <c r="Q63" s="16"/>
      <c r="R63" s="43"/>
      <c r="S63" s="342">
        <f t="shared" si="1"/>
        <v>0</v>
      </c>
      <c r="T63" s="54"/>
      <c r="U63" s="26"/>
      <c r="V63" s="16"/>
      <c r="W63" s="43"/>
      <c r="AE63" s="59"/>
      <c r="AF63" s="16"/>
      <c r="AG63" s="16"/>
      <c r="AH63" s="43"/>
      <c r="AI63" s="16"/>
      <c r="AJ63" s="59"/>
      <c r="AK63" s="16"/>
      <c r="AL63" s="16"/>
      <c r="AM63" s="43"/>
      <c r="AN63" s="16"/>
      <c r="AO63" s="59"/>
      <c r="AP63" s="26"/>
      <c r="AQ63" s="16"/>
      <c r="AR63" s="43"/>
    </row>
    <row r="64" spans="2:53" x14ac:dyDescent="0.25">
      <c r="B64" s="44"/>
      <c r="C64" s="45"/>
      <c r="D64" s="45"/>
      <c r="E64" s="45"/>
      <c r="F64" s="45"/>
      <c r="G64" s="46"/>
      <c r="I64" s="59"/>
      <c r="J64" s="16"/>
      <c r="K64" s="331"/>
      <c r="L64" s="16"/>
      <c r="M64" s="43"/>
      <c r="O64" s="59"/>
      <c r="P64" s="26"/>
      <c r="Q64" s="16"/>
      <c r="R64" s="43"/>
      <c r="S64" s="342">
        <f t="shared" si="1"/>
        <v>0</v>
      </c>
      <c r="T64" s="54"/>
      <c r="U64" s="26"/>
      <c r="V64" s="16"/>
      <c r="W64" s="43"/>
      <c r="AE64" s="59"/>
      <c r="AF64" s="16"/>
      <c r="AG64" s="16"/>
      <c r="AH64" s="43"/>
      <c r="AI64" s="16"/>
      <c r="AJ64" s="59"/>
      <c r="AK64" s="16"/>
      <c r="AL64" s="16"/>
      <c r="AM64" s="43"/>
      <c r="AN64" s="16"/>
      <c r="AO64" s="59"/>
      <c r="AP64" s="26"/>
      <c r="AQ64" s="16"/>
      <c r="AR64" s="43"/>
    </row>
    <row r="65" spans="1:44" x14ac:dyDescent="0.25">
      <c r="I65" s="59"/>
      <c r="J65" s="16"/>
      <c r="K65" s="331"/>
      <c r="L65" s="16"/>
      <c r="M65" s="43"/>
      <c r="O65" s="59"/>
      <c r="P65" s="26"/>
      <c r="Q65" s="16"/>
      <c r="R65" s="43"/>
      <c r="S65" s="342">
        <f t="shared" si="1"/>
        <v>0</v>
      </c>
      <c r="T65" s="54"/>
      <c r="U65" s="26"/>
      <c r="V65" s="16"/>
      <c r="W65" s="43"/>
      <c r="AE65" s="59"/>
      <c r="AF65" s="16"/>
      <c r="AG65" s="16"/>
      <c r="AH65" s="43"/>
      <c r="AI65" s="16"/>
      <c r="AJ65" s="59"/>
      <c r="AK65" s="16"/>
      <c r="AL65" s="16"/>
      <c r="AM65" s="43"/>
      <c r="AN65" s="16"/>
      <c r="AO65" s="59"/>
      <c r="AP65" s="26"/>
      <c r="AQ65" s="16"/>
      <c r="AR65" s="43"/>
    </row>
    <row r="66" spans="1:44" x14ac:dyDescent="0.25">
      <c r="A66" s="1" t="s">
        <v>630</v>
      </c>
      <c r="B66" s="47" t="str" cm="1">
        <f t="array" ref="B66">IFERROR(_xlfn.CHOOSECOLS(_xlfn._xlws.FILTER(SpaceFL!E6:W12,SpaceFL!I6:I12&gt;0,""),1,5,14,15,16,17),"")</f>
        <v/>
      </c>
      <c r="C66" s="40"/>
      <c r="D66" s="40"/>
      <c r="E66" s="40"/>
      <c r="F66" s="40"/>
      <c r="G66" s="41"/>
      <c r="I66" s="59"/>
      <c r="J66" s="16"/>
      <c r="K66" s="331"/>
      <c r="L66" s="16"/>
      <c r="M66" s="43"/>
      <c r="O66" s="59"/>
      <c r="P66" s="26"/>
      <c r="Q66" s="16"/>
      <c r="R66" s="43"/>
      <c r="S66" s="342">
        <f t="shared" si="1"/>
        <v>0</v>
      </c>
      <c r="T66" s="54"/>
      <c r="U66" s="26"/>
      <c r="V66" s="16"/>
      <c r="W66" s="43"/>
      <c r="AE66" s="59"/>
      <c r="AF66" s="16"/>
      <c r="AG66" s="16"/>
      <c r="AH66" s="43"/>
      <c r="AI66" s="16"/>
      <c r="AJ66" s="59"/>
      <c r="AK66" s="16"/>
      <c r="AL66" s="16"/>
      <c r="AM66" s="43"/>
      <c r="AN66" s="16"/>
      <c r="AO66" s="59"/>
      <c r="AP66" s="26"/>
      <c r="AQ66" s="16"/>
      <c r="AR66" s="43"/>
    </row>
    <row r="67" spans="1:44" x14ac:dyDescent="0.25">
      <c r="B67" s="42"/>
      <c r="C67" s="16"/>
      <c r="D67" s="16"/>
      <c r="E67" s="16"/>
      <c r="F67" s="16"/>
      <c r="G67" s="43"/>
      <c r="I67" s="59"/>
      <c r="J67" s="16"/>
      <c r="K67" s="331"/>
      <c r="L67" s="16"/>
      <c r="M67" s="43"/>
      <c r="O67" s="59"/>
      <c r="P67" s="26"/>
      <c r="Q67" s="16"/>
      <c r="R67" s="43"/>
      <c r="S67" s="342">
        <f t="shared" si="1"/>
        <v>0</v>
      </c>
      <c r="T67" s="54"/>
      <c r="U67" s="26"/>
      <c r="V67" s="16"/>
      <c r="W67" s="43"/>
      <c r="AE67" s="59"/>
      <c r="AF67" s="16"/>
      <c r="AG67" s="16"/>
      <c r="AH67" s="43"/>
      <c r="AI67" s="16"/>
      <c r="AJ67" s="59"/>
      <c r="AK67" s="16"/>
      <c r="AL67" s="16"/>
      <c r="AM67" s="43"/>
      <c r="AN67" s="16"/>
      <c r="AO67" s="59"/>
      <c r="AP67" s="26"/>
      <c r="AQ67" s="16"/>
      <c r="AR67" s="43"/>
    </row>
    <row r="68" spans="1:44" x14ac:dyDescent="0.25">
      <c r="B68" s="42"/>
      <c r="C68" s="16"/>
      <c r="D68" s="16"/>
      <c r="E68" s="16"/>
      <c r="F68" s="16"/>
      <c r="G68" s="43"/>
      <c r="I68" s="59"/>
      <c r="J68" s="16"/>
      <c r="K68" s="331"/>
      <c r="L68" s="16"/>
      <c r="M68" s="43"/>
      <c r="O68" s="59"/>
      <c r="P68" s="26"/>
      <c r="Q68" s="16"/>
      <c r="R68" s="43"/>
      <c r="S68" s="342">
        <f t="shared" si="1"/>
        <v>0</v>
      </c>
      <c r="T68" s="54"/>
      <c r="U68" s="26"/>
      <c r="V68" s="16"/>
      <c r="W68" s="43"/>
      <c r="AE68" s="59"/>
      <c r="AF68" s="16"/>
      <c r="AG68" s="16"/>
      <c r="AH68" s="43"/>
      <c r="AI68" s="16"/>
      <c r="AJ68" s="59"/>
      <c r="AK68" s="16"/>
      <c r="AL68" s="16"/>
      <c r="AM68" s="43"/>
      <c r="AN68" s="16"/>
      <c r="AO68" s="59"/>
      <c r="AP68" s="26"/>
      <c r="AQ68" s="16"/>
      <c r="AR68" s="43"/>
    </row>
    <row r="69" spans="1:44" x14ac:dyDescent="0.25">
      <c r="B69" s="42"/>
      <c r="C69" s="16"/>
      <c r="D69" s="16"/>
      <c r="E69" s="16"/>
      <c r="F69" s="16"/>
      <c r="G69" s="43"/>
      <c r="I69" s="59"/>
      <c r="J69" s="16"/>
      <c r="K69" s="331"/>
      <c r="L69" s="16"/>
      <c r="M69" s="43"/>
      <c r="O69" s="59"/>
      <c r="P69" s="26"/>
      <c r="Q69" s="16"/>
      <c r="R69" s="43"/>
      <c r="S69" s="342">
        <f t="shared" si="1"/>
        <v>0</v>
      </c>
      <c r="T69" s="54"/>
      <c r="U69" s="26"/>
      <c r="V69" s="16"/>
      <c r="W69" s="43"/>
      <c r="AE69" s="59"/>
      <c r="AF69" s="16"/>
      <c r="AG69" s="16"/>
      <c r="AH69" s="43"/>
      <c r="AI69" s="16"/>
      <c r="AJ69" s="59"/>
      <c r="AK69" s="16"/>
      <c r="AL69" s="16"/>
      <c r="AM69" s="43"/>
      <c r="AN69" s="16"/>
      <c r="AO69" s="59"/>
      <c r="AP69" s="26"/>
      <c r="AQ69" s="16"/>
      <c r="AR69" s="43"/>
    </row>
    <row r="70" spans="1:44" x14ac:dyDescent="0.25">
      <c r="B70" s="42"/>
      <c r="C70" s="16"/>
      <c r="D70" s="16"/>
      <c r="E70" s="16"/>
      <c r="F70" s="16"/>
      <c r="G70" s="43"/>
      <c r="I70" s="59"/>
      <c r="J70" s="16"/>
      <c r="K70" s="331"/>
      <c r="L70" s="16"/>
      <c r="M70" s="43"/>
      <c r="O70" s="59"/>
      <c r="P70" s="26"/>
      <c r="Q70" s="16"/>
      <c r="R70" s="43"/>
      <c r="S70" s="342">
        <f t="shared" si="1"/>
        <v>0</v>
      </c>
      <c r="T70" s="54"/>
      <c r="U70" s="26"/>
      <c r="V70" s="16"/>
      <c r="W70" s="43"/>
      <c r="AE70" s="59"/>
      <c r="AF70" s="16"/>
      <c r="AG70" s="16"/>
      <c r="AH70" s="43"/>
      <c r="AI70" s="16"/>
      <c r="AJ70" s="59"/>
      <c r="AK70" s="16"/>
      <c r="AL70" s="16"/>
      <c r="AM70" s="43"/>
      <c r="AN70" s="16"/>
      <c r="AO70" s="59"/>
      <c r="AP70" s="26"/>
      <c r="AQ70" s="16"/>
      <c r="AR70" s="43"/>
    </row>
    <row r="71" spans="1:44" x14ac:dyDescent="0.25">
      <c r="B71" s="42"/>
      <c r="C71" s="16"/>
      <c r="D71" s="16"/>
      <c r="E71" s="16"/>
      <c r="F71" s="16"/>
      <c r="G71" s="43"/>
      <c r="I71" s="59"/>
      <c r="J71" s="16"/>
      <c r="K71" s="331"/>
      <c r="L71" s="16"/>
      <c r="M71" s="43"/>
      <c r="O71" s="59"/>
      <c r="P71" s="26"/>
      <c r="Q71" s="16"/>
      <c r="R71" s="43"/>
      <c r="S71" s="342">
        <f t="shared" si="1"/>
        <v>0</v>
      </c>
      <c r="T71" s="54"/>
      <c r="U71" s="26"/>
      <c r="V71" s="16"/>
      <c r="W71" s="43"/>
      <c r="AE71" s="59"/>
      <c r="AF71" s="16"/>
      <c r="AG71" s="16"/>
      <c r="AH71" s="43"/>
      <c r="AI71" s="16"/>
      <c r="AJ71" s="59"/>
      <c r="AK71" s="16"/>
      <c r="AL71" s="16"/>
      <c r="AM71" s="43"/>
      <c r="AN71" s="16"/>
      <c r="AO71" s="59"/>
      <c r="AP71" s="26"/>
      <c r="AQ71" s="16"/>
      <c r="AR71" s="43"/>
    </row>
    <row r="72" spans="1:44" x14ac:dyDescent="0.25">
      <c r="B72" s="44"/>
      <c r="C72" s="45"/>
      <c r="D72" s="45"/>
      <c r="E72" s="45"/>
      <c r="F72" s="45"/>
      <c r="G72" s="46"/>
      <c r="I72" s="59"/>
      <c r="J72" s="16"/>
      <c r="K72" s="331"/>
      <c r="L72" s="16"/>
      <c r="M72" s="43"/>
      <c r="O72" s="59"/>
      <c r="P72" s="26"/>
      <c r="Q72" s="16"/>
      <c r="R72" s="43"/>
      <c r="S72" s="342">
        <f t="shared" si="1"/>
        <v>0</v>
      </c>
      <c r="T72" s="54"/>
      <c r="U72" s="26"/>
      <c r="V72" s="16"/>
      <c r="W72" s="43"/>
      <c r="AE72" s="59"/>
      <c r="AF72" s="16"/>
      <c r="AG72" s="16"/>
      <c r="AH72" s="43"/>
      <c r="AI72" s="16"/>
      <c r="AJ72" s="59"/>
      <c r="AK72" s="16"/>
      <c r="AL72" s="16"/>
      <c r="AM72" s="43"/>
      <c r="AN72" s="16"/>
      <c r="AO72" s="59"/>
      <c r="AP72" s="26"/>
      <c r="AQ72" s="16"/>
      <c r="AR72" s="43"/>
    </row>
    <row r="73" spans="1:44" x14ac:dyDescent="0.25">
      <c r="I73" s="59"/>
      <c r="J73" s="16"/>
      <c r="K73" s="331"/>
      <c r="L73" s="16"/>
      <c r="M73" s="43"/>
      <c r="O73" s="59"/>
      <c r="P73" s="26"/>
      <c r="Q73" s="16"/>
      <c r="R73" s="43"/>
      <c r="S73" s="342">
        <f t="shared" si="1"/>
        <v>0</v>
      </c>
      <c r="T73" s="54"/>
      <c r="U73" s="26"/>
      <c r="V73" s="16"/>
      <c r="W73" s="43"/>
      <c r="AE73" s="59"/>
      <c r="AF73" s="16"/>
      <c r="AG73" s="16"/>
      <c r="AH73" s="43"/>
      <c r="AI73" s="16"/>
      <c r="AJ73" s="59"/>
      <c r="AK73" s="16"/>
      <c r="AL73" s="16"/>
      <c r="AM73" s="43"/>
      <c r="AN73" s="16"/>
      <c r="AO73" s="59"/>
      <c r="AP73" s="26"/>
      <c r="AQ73" s="16"/>
      <c r="AR73" s="43"/>
    </row>
    <row r="74" spans="1:44" x14ac:dyDescent="0.25">
      <c r="A74" s="1" t="s">
        <v>631</v>
      </c>
      <c r="B74" s="47" t="str" cm="1">
        <f t="array" ref="B74">IFERROR(_xlfn.CHOOSECOLS(_xlfn._xlws.FILTER(SpaceCL!E5:S7,SpaceCL!K5:K7&gt;0,""),1,7,12,13,14,15),"")</f>
        <v/>
      </c>
      <c r="C74" s="40"/>
      <c r="D74" s="40"/>
      <c r="E74" s="40"/>
      <c r="F74" s="40"/>
      <c r="G74" s="41"/>
      <c r="I74" s="59"/>
      <c r="J74" s="16"/>
      <c r="K74" s="331"/>
      <c r="L74" s="16"/>
      <c r="M74" s="43"/>
      <c r="O74" s="59"/>
      <c r="P74" s="26"/>
      <c r="Q74" s="16"/>
      <c r="R74" s="43"/>
      <c r="S74" s="342">
        <f t="shared" si="1"/>
        <v>0</v>
      </c>
      <c r="T74" s="54"/>
      <c r="U74" s="26"/>
      <c r="V74" s="16"/>
      <c r="W74" s="43"/>
      <c r="AE74" s="60"/>
      <c r="AF74" s="45"/>
      <c r="AG74" s="45"/>
      <c r="AH74" s="46"/>
      <c r="AI74" s="16"/>
      <c r="AJ74" s="60"/>
      <c r="AK74" s="45"/>
      <c r="AL74" s="45"/>
      <c r="AM74" s="46"/>
      <c r="AN74" s="16"/>
      <c r="AO74" s="60"/>
      <c r="AP74" s="61"/>
      <c r="AQ74" s="45"/>
      <c r="AR74" s="46"/>
    </row>
    <row r="75" spans="1:44" x14ac:dyDescent="0.25">
      <c r="B75" s="42"/>
      <c r="C75" s="16"/>
      <c r="D75" s="16"/>
      <c r="E75" s="16"/>
      <c r="F75" s="16"/>
      <c r="G75" s="43"/>
      <c r="I75" s="59"/>
      <c r="J75" s="16"/>
      <c r="K75" s="331"/>
      <c r="L75" s="16"/>
      <c r="M75" s="43"/>
      <c r="O75" s="59"/>
      <c r="P75" s="26"/>
      <c r="Q75" s="16"/>
      <c r="R75" s="43"/>
      <c r="S75" s="342">
        <f t="shared" si="1"/>
        <v>0</v>
      </c>
      <c r="T75" s="54"/>
      <c r="U75" s="26"/>
      <c r="V75" s="16"/>
      <c r="W75" s="43"/>
      <c r="AE75" s="54"/>
      <c r="AF75" s="16"/>
      <c r="AG75" s="16"/>
      <c r="AH75" s="16"/>
      <c r="AI75" s="16"/>
      <c r="AJ75" s="54"/>
      <c r="AK75" s="16"/>
      <c r="AL75" s="16"/>
      <c r="AM75" s="16"/>
      <c r="AN75" s="16"/>
      <c r="AO75" s="54"/>
      <c r="AP75" s="26"/>
      <c r="AQ75" s="16"/>
      <c r="AR75" s="16"/>
    </row>
    <row r="76" spans="1:44" x14ac:dyDescent="0.25">
      <c r="B76" s="42"/>
      <c r="C76" s="16"/>
      <c r="D76" s="16"/>
      <c r="E76" s="16"/>
      <c r="F76" s="16"/>
      <c r="G76" s="43"/>
      <c r="I76" s="59"/>
      <c r="J76" s="16"/>
      <c r="K76" s="331"/>
      <c r="L76" s="16"/>
      <c r="M76" s="43"/>
      <c r="O76" s="59"/>
      <c r="P76" s="26"/>
      <c r="Q76" s="16"/>
      <c r="R76" s="43"/>
      <c r="S76" s="342">
        <f t="shared" si="1"/>
        <v>0</v>
      </c>
      <c r="T76" s="54"/>
      <c r="U76" s="26"/>
      <c r="V76" s="16"/>
      <c r="W76" s="43"/>
      <c r="AE76" s="54"/>
      <c r="AF76" s="16"/>
      <c r="AG76" s="16"/>
      <c r="AH76" s="16"/>
      <c r="AI76" s="16"/>
      <c r="AJ76" s="54"/>
      <c r="AK76" s="16"/>
      <c r="AL76" s="16"/>
      <c r="AM76" s="16"/>
      <c r="AN76" s="16"/>
      <c r="AO76" s="54"/>
      <c r="AP76" s="26"/>
      <c r="AQ76" s="16"/>
      <c r="AR76" s="16"/>
    </row>
    <row r="77" spans="1:44" x14ac:dyDescent="0.25">
      <c r="B77" s="42"/>
      <c r="C77" s="16"/>
      <c r="D77" s="16"/>
      <c r="E77" s="16"/>
      <c r="F77" s="16"/>
      <c r="G77" s="43"/>
      <c r="I77" s="59"/>
      <c r="J77" s="16"/>
      <c r="K77" s="331"/>
      <c r="L77" s="16"/>
      <c r="M77" s="43"/>
      <c r="O77" s="59"/>
      <c r="P77" s="26"/>
      <c r="Q77" s="16"/>
      <c r="R77" s="43"/>
      <c r="S77" s="342">
        <f t="shared" si="1"/>
        <v>0</v>
      </c>
      <c r="T77" s="54"/>
      <c r="U77" s="26"/>
      <c r="V77" s="16"/>
      <c r="W77" s="43"/>
      <c r="AD77" s="1" t="s">
        <v>627</v>
      </c>
      <c r="AE77" s="58" t="str" cm="1">
        <f t="array" ref="AE77">IFERROR(_xlfn.CHOOSECOLS(_xlfn._xlws.FILTER('SpaceCA (3)'!E5:AE24,('SpaceCA (3)'!R5:R24&gt;0),""),15,16, 14,1),"")</f>
        <v/>
      </c>
      <c r="AF77" s="40"/>
      <c r="AG77" s="40"/>
      <c r="AH77" s="41"/>
      <c r="AJ77" s="58" t="str" cm="1">
        <f t="array" ref="AJ77">IFERROR(_xlfn.CHOOSECOLS(_xlfn._xlws.FILTER('SpaceCA (3)'!E5:AE24,('SpaceCA (3)'!U5:U24&gt;0),""),18,19,17,1),"")</f>
        <v/>
      </c>
      <c r="AK77" s="40"/>
      <c r="AL77" s="40"/>
      <c r="AM77" s="41"/>
      <c r="AO77" s="58" t="str" cm="1">
        <f t="array" ref="AO77">IFERROR(_xlfn.CHOOSECOLS(_xlfn._xlws.FILTER('SpaceCA (3)'!E5:AE24,('SpaceCA (3)'!X5:X24&gt;0),""),21,22,20,1),"")</f>
        <v/>
      </c>
      <c r="AP77" s="63"/>
      <c r="AQ77" s="40"/>
      <c r="AR77" s="41"/>
    </row>
    <row r="78" spans="1:44" x14ac:dyDescent="0.25">
      <c r="B78" s="50" t="str" cm="1">
        <f t="array" ref="B78">IFERROR(_xlfn.CHOOSECOLS(_xlfn._xlws.FILTER(SpaceCL!E10:S18,SpaceCL!K10:K18&gt;0,""),1,7,12,13,14,15),"")</f>
        <v/>
      </c>
      <c r="C78" s="16"/>
      <c r="D78" s="16"/>
      <c r="E78" s="16"/>
      <c r="F78" s="16"/>
      <c r="G78" s="43"/>
      <c r="I78" s="59"/>
      <c r="J78" s="16"/>
      <c r="K78" s="331"/>
      <c r="L78" s="16"/>
      <c r="M78" s="43"/>
      <c r="O78" s="59"/>
      <c r="P78" s="26"/>
      <c r="Q78" s="16"/>
      <c r="R78" s="43"/>
      <c r="S78" s="342">
        <f t="shared" si="1"/>
        <v>0</v>
      </c>
      <c r="T78" s="54"/>
      <c r="U78" s="26"/>
      <c r="V78" s="16"/>
      <c r="W78" s="43"/>
      <c r="AE78" s="59"/>
      <c r="AF78" s="16"/>
      <c r="AG78" s="16"/>
      <c r="AH78" s="43"/>
      <c r="AJ78" s="59"/>
      <c r="AK78" s="16"/>
      <c r="AL78" s="16"/>
      <c r="AM78" s="43"/>
      <c r="AO78" s="59"/>
      <c r="AP78" s="26"/>
      <c r="AQ78" s="16"/>
      <c r="AR78" s="43"/>
    </row>
    <row r="79" spans="1:44" x14ac:dyDescent="0.25">
      <c r="B79" s="42"/>
      <c r="C79" s="16"/>
      <c r="D79" s="16"/>
      <c r="E79" s="16"/>
      <c r="F79" s="16"/>
      <c r="G79" s="43"/>
      <c r="I79" s="66"/>
      <c r="J79" s="15"/>
      <c r="K79" s="347"/>
      <c r="L79" s="15"/>
      <c r="M79" s="51"/>
      <c r="N79" s="10"/>
      <c r="O79" s="59"/>
      <c r="P79" s="26"/>
      <c r="Q79" s="16"/>
      <c r="R79" s="43"/>
      <c r="S79" s="342">
        <f t="shared" si="1"/>
        <v>0</v>
      </c>
      <c r="T79" s="54"/>
      <c r="U79" s="26"/>
      <c r="V79" s="16"/>
      <c r="W79" s="43"/>
      <c r="AE79" s="59"/>
      <c r="AF79" s="16"/>
      <c r="AG79" s="16"/>
      <c r="AH79" s="43"/>
      <c r="AJ79" s="59"/>
      <c r="AK79" s="16"/>
      <c r="AL79" s="16"/>
      <c r="AM79" s="43"/>
      <c r="AO79" s="59"/>
      <c r="AP79" s="26"/>
      <c r="AQ79" s="16"/>
      <c r="AR79" s="43"/>
    </row>
    <row r="80" spans="1:44" x14ac:dyDescent="0.25">
      <c r="B80" s="42"/>
      <c r="C80" s="16"/>
      <c r="D80" s="16"/>
      <c r="E80" s="16"/>
      <c r="F80" s="16"/>
      <c r="G80" s="43"/>
      <c r="I80" s="59"/>
      <c r="J80" s="16"/>
      <c r="K80" s="331"/>
      <c r="L80" s="16"/>
      <c r="M80" s="43"/>
      <c r="O80" s="59"/>
      <c r="P80" s="26"/>
      <c r="Q80" s="16"/>
      <c r="R80" s="43"/>
      <c r="S80" s="342">
        <f t="shared" si="1"/>
        <v>0</v>
      </c>
      <c r="T80" s="54"/>
      <c r="U80" s="26"/>
      <c r="V80" s="16"/>
      <c r="W80" s="43"/>
      <c r="AE80" s="59"/>
      <c r="AF80" s="16"/>
      <c r="AG80" s="16"/>
      <c r="AH80" s="43"/>
      <c r="AJ80" s="59"/>
      <c r="AK80" s="16"/>
      <c r="AL80" s="16"/>
      <c r="AM80" s="43"/>
      <c r="AO80" s="59"/>
      <c r="AP80" s="26"/>
      <c r="AQ80" s="16"/>
      <c r="AR80" s="43"/>
    </row>
    <row r="81" spans="1:44" x14ac:dyDescent="0.25">
      <c r="B81" s="42"/>
      <c r="C81" s="16"/>
      <c r="D81" s="16"/>
      <c r="E81" s="16"/>
      <c r="F81" s="16"/>
      <c r="G81" s="43"/>
      <c r="I81" s="59"/>
      <c r="J81" s="16"/>
      <c r="K81" s="331"/>
      <c r="L81" s="16"/>
      <c r="M81" s="43"/>
      <c r="O81" s="59"/>
      <c r="P81" s="26"/>
      <c r="Q81" s="16"/>
      <c r="R81" s="43"/>
      <c r="S81" s="342">
        <f t="shared" si="1"/>
        <v>0</v>
      </c>
      <c r="T81" s="54"/>
      <c r="U81" s="26"/>
      <c r="V81" s="16"/>
      <c r="W81" s="43"/>
      <c r="AE81" s="59"/>
      <c r="AF81" s="16"/>
      <c r="AG81" s="16"/>
      <c r="AH81" s="43"/>
      <c r="AJ81" s="59"/>
      <c r="AK81" s="16"/>
      <c r="AL81" s="16"/>
      <c r="AM81" s="43"/>
      <c r="AO81" s="59"/>
      <c r="AP81" s="26"/>
      <c r="AQ81" s="16"/>
      <c r="AR81" s="43"/>
    </row>
    <row r="82" spans="1:44" x14ac:dyDescent="0.25">
      <c r="B82" s="42"/>
      <c r="C82" s="16"/>
      <c r="D82" s="16"/>
      <c r="E82" s="16"/>
      <c r="F82" s="16"/>
      <c r="G82" s="43"/>
      <c r="I82" s="59"/>
      <c r="J82" s="16"/>
      <c r="K82" s="331"/>
      <c r="L82" s="16"/>
      <c r="M82" s="43"/>
      <c r="O82" s="59"/>
      <c r="P82" s="26"/>
      <c r="Q82" s="16"/>
      <c r="R82" s="43"/>
      <c r="S82" s="342">
        <f t="shared" si="1"/>
        <v>0</v>
      </c>
      <c r="T82" s="54"/>
      <c r="U82" s="26"/>
      <c r="V82" s="16"/>
      <c r="W82" s="43"/>
      <c r="AE82" s="59"/>
      <c r="AF82" s="16"/>
      <c r="AG82" s="16"/>
      <c r="AH82" s="43"/>
      <c r="AJ82" s="59"/>
      <c r="AK82" s="16"/>
      <c r="AL82" s="16"/>
      <c r="AM82" s="43"/>
      <c r="AO82" s="59"/>
      <c r="AP82" s="26"/>
      <c r="AQ82" s="16"/>
      <c r="AR82" s="43"/>
    </row>
    <row r="83" spans="1:44" x14ac:dyDescent="0.25">
      <c r="B83" s="42"/>
      <c r="C83" s="16"/>
      <c r="D83" s="16"/>
      <c r="E83" s="16"/>
      <c r="F83" s="16"/>
      <c r="G83" s="43"/>
      <c r="I83" s="59"/>
      <c r="J83" s="16"/>
      <c r="K83" s="331"/>
      <c r="L83" s="16"/>
      <c r="M83" s="43"/>
      <c r="O83" s="59"/>
      <c r="P83" s="26"/>
      <c r="Q83" s="16"/>
      <c r="R83" s="43"/>
      <c r="S83" s="342">
        <f t="shared" si="1"/>
        <v>0</v>
      </c>
      <c r="T83" s="54"/>
      <c r="U83" s="26"/>
      <c r="V83" s="16"/>
      <c r="W83" s="43"/>
      <c r="AE83" s="59"/>
      <c r="AF83" s="16"/>
      <c r="AG83" s="16"/>
      <c r="AH83" s="43"/>
      <c r="AJ83" s="59"/>
      <c r="AK83" s="16"/>
      <c r="AL83" s="16"/>
      <c r="AM83" s="43"/>
      <c r="AO83" s="59"/>
      <c r="AP83" s="26"/>
      <c r="AQ83" s="16"/>
      <c r="AR83" s="43"/>
    </row>
    <row r="84" spans="1:44" x14ac:dyDescent="0.25">
      <c r="B84" s="42"/>
      <c r="C84" s="16"/>
      <c r="D84" s="16"/>
      <c r="E84" s="16"/>
      <c r="F84" s="16"/>
      <c r="G84" s="43"/>
      <c r="I84" s="59"/>
      <c r="J84" s="16"/>
      <c r="K84" s="331"/>
      <c r="L84" s="16"/>
      <c r="M84" s="43"/>
      <c r="O84" s="59"/>
      <c r="P84" s="26"/>
      <c r="Q84" s="16"/>
      <c r="R84" s="43"/>
      <c r="S84" s="342">
        <f t="shared" si="1"/>
        <v>0</v>
      </c>
      <c r="T84" s="54"/>
      <c r="U84" s="26"/>
      <c r="V84" s="16"/>
      <c r="W84" s="43"/>
      <c r="AE84" s="59"/>
      <c r="AF84" s="16"/>
      <c r="AG84" s="16"/>
      <c r="AH84" s="43"/>
      <c r="AJ84" s="59"/>
      <c r="AK84" s="16"/>
      <c r="AL84" s="16"/>
      <c r="AM84" s="43"/>
      <c r="AO84" s="59"/>
      <c r="AP84" s="26"/>
      <c r="AQ84" s="16"/>
      <c r="AR84" s="43"/>
    </row>
    <row r="85" spans="1:44" x14ac:dyDescent="0.25">
      <c r="B85" s="42"/>
      <c r="C85" s="16"/>
      <c r="D85" s="16"/>
      <c r="E85" s="16"/>
      <c r="F85" s="16"/>
      <c r="G85" s="43"/>
      <c r="I85" s="59"/>
      <c r="J85" s="16"/>
      <c r="K85" s="331"/>
      <c r="L85" s="16"/>
      <c r="M85" s="43"/>
      <c r="O85" s="59"/>
      <c r="P85" s="26"/>
      <c r="Q85" s="16"/>
      <c r="R85" s="43"/>
      <c r="S85" s="342">
        <f t="shared" si="1"/>
        <v>0</v>
      </c>
      <c r="T85" s="54"/>
      <c r="U85" s="26"/>
      <c r="V85" s="16"/>
      <c r="W85" s="43"/>
      <c r="AE85" s="59"/>
      <c r="AF85" s="16"/>
      <c r="AG85" s="16"/>
      <c r="AH85" s="43"/>
      <c r="AJ85" s="59"/>
      <c r="AK85" s="16"/>
      <c r="AL85" s="16"/>
      <c r="AM85" s="43"/>
      <c r="AO85" s="59"/>
      <c r="AP85" s="26"/>
      <c r="AQ85" s="16"/>
      <c r="AR85" s="43"/>
    </row>
    <row r="86" spans="1:44" x14ac:dyDescent="0.25">
      <c r="B86" s="44"/>
      <c r="C86" s="45"/>
      <c r="D86" s="45"/>
      <c r="E86" s="45"/>
      <c r="F86" s="45"/>
      <c r="G86" s="46"/>
      <c r="I86" s="59"/>
      <c r="J86" s="16"/>
      <c r="K86" s="331"/>
      <c r="L86" s="16"/>
      <c r="M86" s="43"/>
      <c r="O86" s="59"/>
      <c r="P86" s="26"/>
      <c r="Q86" s="16"/>
      <c r="R86" s="43"/>
      <c r="S86" s="342">
        <f t="shared" si="1"/>
        <v>0</v>
      </c>
      <c r="T86" s="54"/>
      <c r="U86" s="26"/>
      <c r="V86" s="16"/>
      <c r="W86" s="43"/>
      <c r="AE86" s="59"/>
      <c r="AF86" s="16"/>
      <c r="AG86" s="16"/>
      <c r="AH86" s="43"/>
      <c r="AJ86" s="59"/>
      <c r="AK86" s="16"/>
      <c r="AL86" s="16"/>
      <c r="AM86" s="43"/>
      <c r="AO86" s="59"/>
      <c r="AP86" s="26"/>
      <c r="AQ86" s="16"/>
      <c r="AR86" s="43"/>
    </row>
    <row r="87" spans="1:44" x14ac:dyDescent="0.25">
      <c r="I87" s="59"/>
      <c r="J87" s="16"/>
      <c r="K87" s="331"/>
      <c r="L87" s="16"/>
      <c r="M87" s="43"/>
      <c r="O87" s="59"/>
      <c r="P87" s="26"/>
      <c r="Q87" s="16"/>
      <c r="R87" s="43"/>
      <c r="S87" s="342">
        <f t="shared" si="1"/>
        <v>0</v>
      </c>
      <c r="T87" s="54"/>
      <c r="U87" s="26"/>
      <c r="V87" s="16"/>
      <c r="W87" s="43"/>
      <c r="AE87" s="59"/>
      <c r="AF87" s="16"/>
      <c r="AG87" s="16"/>
      <c r="AH87" s="43"/>
      <c r="AJ87" s="59"/>
      <c r="AK87" s="16"/>
      <c r="AL87" s="16"/>
      <c r="AM87" s="43"/>
      <c r="AO87" s="59"/>
      <c r="AP87" s="26"/>
      <c r="AQ87" s="16"/>
      <c r="AR87" s="43"/>
    </row>
    <row r="88" spans="1:44" x14ac:dyDescent="0.25">
      <c r="A88" s="1" t="s">
        <v>625</v>
      </c>
      <c r="B88" s="47" t="str" cm="1">
        <f t="array" ref="B88">IFERROR(_xlfn.CHOOSECOLS(_xlfn._xlws.FILTER(SpaceCA!E5:AE31,SpaceCA!AA5:AA31&gt;0,""),1,23,24,25,26,27),"")</f>
        <v/>
      </c>
      <c r="C88" s="40"/>
      <c r="D88" s="40"/>
      <c r="E88" s="40"/>
      <c r="F88" s="40"/>
      <c r="G88" s="41"/>
      <c r="I88" s="59"/>
      <c r="J88" s="16"/>
      <c r="K88" s="331"/>
      <c r="L88" s="16"/>
      <c r="M88" s="43"/>
      <c r="O88" s="59"/>
      <c r="P88" s="26"/>
      <c r="Q88" s="16"/>
      <c r="R88" s="43"/>
      <c r="S88" s="342">
        <f t="shared" si="1"/>
        <v>0</v>
      </c>
      <c r="T88" s="54"/>
      <c r="U88" s="26"/>
      <c r="V88" s="16"/>
      <c r="W88" s="43"/>
      <c r="AE88" s="59"/>
      <c r="AF88" s="16"/>
      <c r="AG88" s="16"/>
      <c r="AH88" s="43"/>
      <c r="AJ88" s="59"/>
      <c r="AK88" s="16"/>
      <c r="AL88" s="16"/>
      <c r="AM88" s="43"/>
      <c r="AO88" s="59"/>
      <c r="AP88" s="26"/>
      <c r="AQ88" s="16"/>
      <c r="AR88" s="43"/>
    </row>
    <row r="89" spans="1:44" x14ac:dyDescent="0.25">
      <c r="B89" s="42"/>
      <c r="C89" s="16"/>
      <c r="D89" s="16"/>
      <c r="E89" s="16"/>
      <c r="F89" s="16"/>
      <c r="G89" s="43"/>
      <c r="I89" s="59"/>
      <c r="J89" s="16"/>
      <c r="K89" s="331"/>
      <c r="L89" s="16"/>
      <c r="M89" s="43"/>
      <c r="O89" s="59"/>
      <c r="P89" s="26"/>
      <c r="Q89" s="16"/>
      <c r="R89" s="43"/>
      <c r="S89" s="342">
        <f t="shared" si="1"/>
        <v>0</v>
      </c>
      <c r="T89" s="54"/>
      <c r="U89" s="26"/>
      <c r="V89" s="16"/>
      <c r="W89" s="43"/>
      <c r="AE89" s="59"/>
      <c r="AF89" s="16"/>
      <c r="AG89" s="16"/>
      <c r="AH89" s="43"/>
      <c r="AJ89" s="59"/>
      <c r="AK89" s="16"/>
      <c r="AL89" s="16"/>
      <c r="AM89" s="43"/>
      <c r="AO89" s="59"/>
      <c r="AP89" s="26"/>
      <c r="AQ89" s="16"/>
      <c r="AR89" s="43"/>
    </row>
    <row r="90" spans="1:44" x14ac:dyDescent="0.25">
      <c r="B90" s="42"/>
      <c r="C90" s="16"/>
      <c r="D90" s="16"/>
      <c r="E90" s="16"/>
      <c r="F90" s="16"/>
      <c r="G90" s="43"/>
      <c r="I90" s="59"/>
      <c r="J90" s="16"/>
      <c r="K90" s="331"/>
      <c r="L90" s="16"/>
      <c r="M90" s="43"/>
      <c r="O90" s="59"/>
      <c r="P90" s="26"/>
      <c r="Q90" s="16"/>
      <c r="R90" s="43"/>
      <c r="S90" s="342">
        <f t="shared" si="1"/>
        <v>0</v>
      </c>
      <c r="T90" s="54"/>
      <c r="U90" s="26"/>
      <c r="V90" s="16"/>
      <c r="W90" s="43"/>
      <c r="X90" s="10"/>
      <c r="Y90" s="11"/>
      <c r="Z90" s="22"/>
      <c r="AA90" s="10"/>
      <c r="AB90" s="10"/>
      <c r="AC90" s="10"/>
      <c r="AE90" s="59"/>
      <c r="AF90" s="16"/>
      <c r="AG90" s="16"/>
      <c r="AH90" s="43"/>
      <c r="AJ90" s="59"/>
      <c r="AK90" s="16"/>
      <c r="AL90" s="16"/>
      <c r="AM90" s="43"/>
      <c r="AO90" s="59"/>
      <c r="AP90" s="26"/>
      <c r="AQ90" s="16"/>
      <c r="AR90" s="43"/>
    </row>
    <row r="91" spans="1:44" x14ac:dyDescent="0.25">
      <c r="B91" s="42"/>
      <c r="C91" s="16"/>
      <c r="D91" s="16"/>
      <c r="E91" s="16"/>
      <c r="F91" s="16"/>
      <c r="G91" s="43"/>
      <c r="I91" s="59"/>
      <c r="J91" s="16"/>
      <c r="K91" s="331"/>
      <c r="L91" s="16"/>
      <c r="M91" s="43"/>
      <c r="O91" s="59"/>
      <c r="P91" s="26"/>
      <c r="Q91" s="16"/>
      <c r="R91" s="43"/>
      <c r="S91" s="342">
        <f t="shared" si="1"/>
        <v>0</v>
      </c>
      <c r="T91" s="54"/>
      <c r="U91" s="26"/>
      <c r="V91" s="16"/>
      <c r="W91" s="43"/>
      <c r="AE91" s="59"/>
      <c r="AF91" s="16"/>
      <c r="AG91" s="16"/>
      <c r="AH91" s="43"/>
      <c r="AJ91" s="59"/>
      <c r="AK91" s="16"/>
      <c r="AL91" s="16"/>
      <c r="AM91" s="43"/>
      <c r="AO91" s="59"/>
      <c r="AP91" s="26"/>
      <c r="AQ91" s="16"/>
      <c r="AR91" s="43"/>
    </row>
    <row r="92" spans="1:44" x14ac:dyDescent="0.25">
      <c r="B92" s="42"/>
      <c r="C92" s="16"/>
      <c r="D92" s="16"/>
      <c r="E92" s="16"/>
      <c r="F92" s="16"/>
      <c r="G92" s="43"/>
      <c r="I92" s="59"/>
      <c r="J92" s="16"/>
      <c r="K92" s="331"/>
      <c r="L92" s="16"/>
      <c r="M92" s="43"/>
      <c r="O92" s="66"/>
      <c r="P92" s="24"/>
      <c r="Q92" s="15"/>
      <c r="R92" s="51"/>
      <c r="S92" s="342">
        <f t="shared" si="1"/>
        <v>0</v>
      </c>
      <c r="T92" s="329"/>
      <c r="U92" s="24"/>
      <c r="V92" s="15"/>
      <c r="W92" s="51"/>
      <c r="AE92" s="59"/>
      <c r="AF92" s="16"/>
      <c r="AG92" s="16"/>
      <c r="AH92" s="43"/>
      <c r="AJ92" s="59"/>
      <c r="AK92" s="16"/>
      <c r="AL92" s="16"/>
      <c r="AM92" s="43"/>
      <c r="AO92" s="59"/>
      <c r="AP92" s="26"/>
      <c r="AQ92" s="16"/>
      <c r="AR92" s="43"/>
    </row>
    <row r="93" spans="1:44" x14ac:dyDescent="0.25">
      <c r="B93" s="42"/>
      <c r="C93" s="16"/>
      <c r="D93" s="16"/>
      <c r="E93" s="16"/>
      <c r="F93" s="16"/>
      <c r="G93" s="43"/>
      <c r="I93" s="59"/>
      <c r="J93" s="16"/>
      <c r="K93" s="331"/>
      <c r="L93" s="16"/>
      <c r="M93" s="43"/>
      <c r="O93" s="59"/>
      <c r="P93" s="26"/>
      <c r="Q93" s="16"/>
      <c r="R93" s="43"/>
      <c r="S93" s="342">
        <f t="shared" si="1"/>
        <v>0</v>
      </c>
      <c r="T93" s="54"/>
      <c r="U93" s="26"/>
      <c r="V93" s="16"/>
      <c r="W93" s="43"/>
      <c r="AE93" s="59"/>
      <c r="AF93" s="16"/>
      <c r="AG93" s="16"/>
      <c r="AH93" s="43"/>
      <c r="AJ93" s="59"/>
      <c r="AK93" s="16"/>
      <c r="AL93" s="16"/>
      <c r="AM93" s="43"/>
      <c r="AO93" s="59"/>
      <c r="AP93" s="26"/>
      <c r="AQ93" s="16"/>
      <c r="AR93" s="43"/>
    </row>
    <row r="94" spans="1:44" x14ac:dyDescent="0.25">
      <c r="B94" s="42"/>
      <c r="C94" s="16"/>
      <c r="D94" s="16"/>
      <c r="E94" s="16"/>
      <c r="F94" s="16"/>
      <c r="G94" s="43"/>
      <c r="I94" s="59"/>
      <c r="J94" s="16"/>
      <c r="K94" s="331"/>
      <c r="L94" s="16"/>
      <c r="M94" s="43"/>
      <c r="O94" s="59"/>
      <c r="P94" s="26"/>
      <c r="Q94" s="16"/>
      <c r="R94" s="43"/>
      <c r="S94" s="342">
        <f t="shared" si="1"/>
        <v>0</v>
      </c>
      <c r="T94" s="54"/>
      <c r="U94" s="26"/>
      <c r="V94" s="16"/>
      <c r="W94" s="43"/>
      <c r="AE94" s="59"/>
      <c r="AF94" s="16"/>
      <c r="AG94" s="16"/>
      <c r="AH94" s="43"/>
      <c r="AJ94" s="59"/>
      <c r="AK94" s="16"/>
      <c r="AL94" s="16"/>
      <c r="AM94" s="43"/>
      <c r="AO94" s="59"/>
      <c r="AP94" s="26"/>
      <c r="AQ94" s="16"/>
      <c r="AR94" s="43"/>
    </row>
    <row r="95" spans="1:44" x14ac:dyDescent="0.25">
      <c r="B95" s="42"/>
      <c r="C95" s="16"/>
      <c r="D95" s="16"/>
      <c r="E95" s="16"/>
      <c r="F95" s="16"/>
      <c r="G95" s="43"/>
      <c r="I95" s="59"/>
      <c r="J95" s="16"/>
      <c r="K95" s="331"/>
      <c r="L95" s="16"/>
      <c r="M95" s="43"/>
      <c r="O95" s="59"/>
      <c r="P95" s="26"/>
      <c r="Q95" s="16"/>
      <c r="R95" s="43"/>
      <c r="S95" s="342">
        <f t="shared" si="1"/>
        <v>0</v>
      </c>
      <c r="T95" s="54"/>
      <c r="U95" s="26"/>
      <c r="V95" s="16"/>
      <c r="W95" s="43"/>
      <c r="AE95" s="59"/>
      <c r="AF95" s="16"/>
      <c r="AG95" s="16"/>
      <c r="AH95" s="43"/>
      <c r="AJ95" s="59"/>
      <c r="AK95" s="16"/>
      <c r="AL95" s="16"/>
      <c r="AM95" s="43"/>
      <c r="AO95" s="59"/>
      <c r="AP95" s="26"/>
      <c r="AQ95" s="16"/>
      <c r="AR95" s="43"/>
    </row>
    <row r="96" spans="1:44" x14ac:dyDescent="0.25">
      <c r="B96" s="42"/>
      <c r="C96" s="16"/>
      <c r="D96" s="16"/>
      <c r="E96" s="16"/>
      <c r="F96" s="16"/>
      <c r="G96" s="43"/>
      <c r="I96" s="59"/>
      <c r="J96" s="16"/>
      <c r="K96" s="331"/>
      <c r="L96" s="16"/>
      <c r="M96" s="43"/>
      <c r="O96" s="59"/>
      <c r="P96" s="26"/>
      <c r="Q96" s="16"/>
      <c r="R96" s="43"/>
      <c r="S96" s="342">
        <f t="shared" ref="S96:S159" si="2">IFERROR(TEXT(TIMEVALUE(LEFT(P96,8)),"hh:mm")+O96,O96)</f>
        <v>0</v>
      </c>
      <c r="T96" s="54"/>
      <c r="U96" s="26"/>
      <c r="V96" s="16"/>
      <c r="W96" s="43"/>
      <c r="AE96" s="60"/>
      <c r="AF96" s="45"/>
      <c r="AG96" s="45"/>
      <c r="AH96" s="46"/>
      <c r="AJ96" s="60"/>
      <c r="AK96" s="45"/>
      <c r="AL96" s="45"/>
      <c r="AM96" s="46"/>
      <c r="AO96" s="60"/>
      <c r="AP96" s="61"/>
      <c r="AQ96" s="45"/>
      <c r="AR96" s="46"/>
    </row>
    <row r="97" spans="2:44" x14ac:dyDescent="0.25">
      <c r="B97" s="42"/>
      <c r="C97" s="16"/>
      <c r="D97" s="16"/>
      <c r="E97" s="16"/>
      <c r="F97" s="16"/>
      <c r="G97" s="43"/>
      <c r="I97" s="59"/>
      <c r="J97" s="16"/>
      <c r="K97" s="331"/>
      <c r="L97" s="16"/>
      <c r="M97" s="43"/>
      <c r="O97" s="59"/>
      <c r="P97" s="26"/>
      <c r="Q97" s="16"/>
      <c r="R97" s="43"/>
      <c r="S97" s="342">
        <f t="shared" si="2"/>
        <v>0</v>
      </c>
      <c r="T97" s="54"/>
      <c r="U97" s="26"/>
      <c r="V97" s="16"/>
      <c r="W97" s="43"/>
    </row>
    <row r="98" spans="2:44" x14ac:dyDescent="0.25">
      <c r="B98" s="42"/>
      <c r="C98" s="16"/>
      <c r="D98" s="16"/>
      <c r="E98" s="16"/>
      <c r="F98" s="16"/>
      <c r="G98" s="43"/>
      <c r="I98" s="59"/>
      <c r="J98" s="16"/>
      <c r="K98" s="331"/>
      <c r="L98" s="16"/>
      <c r="M98" s="43"/>
      <c r="O98" s="59"/>
      <c r="P98" s="26"/>
      <c r="Q98" s="16"/>
      <c r="R98" s="43"/>
      <c r="S98" s="342">
        <f t="shared" si="2"/>
        <v>0</v>
      </c>
      <c r="T98" s="54"/>
      <c r="U98" s="26"/>
      <c r="V98" s="16"/>
      <c r="W98" s="43"/>
    </row>
    <row r="99" spans="2:44" x14ac:dyDescent="0.25">
      <c r="B99" s="42"/>
      <c r="C99" s="16"/>
      <c r="D99" s="16"/>
      <c r="E99" s="16"/>
      <c r="F99" s="16"/>
      <c r="G99" s="43"/>
      <c r="I99" s="59"/>
      <c r="J99" s="16"/>
      <c r="K99" s="331"/>
      <c r="L99" s="16"/>
      <c r="M99" s="43"/>
      <c r="O99" s="59"/>
      <c r="P99" s="26"/>
      <c r="Q99" s="16"/>
      <c r="R99" s="43"/>
      <c r="S99" s="342">
        <f t="shared" si="2"/>
        <v>0</v>
      </c>
      <c r="T99" s="54"/>
      <c r="U99" s="26"/>
      <c r="V99" s="16"/>
      <c r="W99" s="43"/>
      <c r="AD99" s="1" t="s">
        <v>628</v>
      </c>
      <c r="AE99" s="58" t="str" cm="1">
        <f t="array" ref="AE99">IFERROR(_xlfn.CHOOSECOLS(_xlfn._xlws.FILTER('SpaceCA (4)'!E5:AE13,('SpaceCA (4)'!R5:R13&gt;0),""),15,16, 14,1),"")</f>
        <v/>
      </c>
      <c r="AF99" s="40"/>
      <c r="AG99" s="40"/>
      <c r="AH99" s="41"/>
      <c r="AI99" s="16"/>
      <c r="AJ99" s="58" t="str" cm="1">
        <f t="array" ref="AJ99">IFERROR(_xlfn.CHOOSECOLS(_xlfn._xlws.FILTER('SpaceCA (4)'!E5:AE13,('SpaceCA (4)'!U5:U13&gt;0),""),18,19,17,1),"")</f>
        <v/>
      </c>
      <c r="AK99" s="40"/>
      <c r="AL99" s="40"/>
      <c r="AM99" s="41"/>
      <c r="AN99" s="16"/>
      <c r="AO99" s="58" t="str" cm="1">
        <f t="array" ref="AO99">IFERROR(_xlfn.CHOOSECOLS(_xlfn._xlws.FILTER('SpaceCA (4)'!E5:AE13,('SpaceCA (4)'!X5:X13&gt;0),""),21,22,20,1),"")</f>
        <v/>
      </c>
      <c r="AP99" s="63"/>
      <c r="AQ99" s="40"/>
      <c r="AR99" s="41"/>
    </row>
    <row r="100" spans="2:44" x14ac:dyDescent="0.25">
      <c r="B100" s="42"/>
      <c r="C100" s="16"/>
      <c r="D100" s="16"/>
      <c r="E100" s="16"/>
      <c r="F100" s="16"/>
      <c r="G100" s="43"/>
      <c r="I100" s="59"/>
      <c r="J100" s="16"/>
      <c r="K100" s="331"/>
      <c r="L100" s="16"/>
      <c r="M100" s="43"/>
      <c r="O100" s="59"/>
      <c r="P100" s="26"/>
      <c r="Q100" s="16"/>
      <c r="R100" s="43"/>
      <c r="S100" s="342">
        <f t="shared" si="2"/>
        <v>0</v>
      </c>
      <c r="T100" s="54"/>
      <c r="U100" s="26"/>
      <c r="V100" s="16"/>
      <c r="W100" s="43"/>
      <c r="AE100" s="59"/>
      <c r="AF100" s="16"/>
      <c r="AG100" s="16"/>
      <c r="AH100" s="43"/>
      <c r="AI100" s="16"/>
      <c r="AJ100" s="59"/>
      <c r="AK100" s="16"/>
      <c r="AL100" s="16"/>
      <c r="AM100" s="43"/>
      <c r="AN100" s="16"/>
      <c r="AO100" s="59"/>
      <c r="AP100" s="26"/>
      <c r="AQ100" s="16"/>
      <c r="AR100" s="43"/>
    </row>
    <row r="101" spans="2:44" x14ac:dyDescent="0.25">
      <c r="B101" s="42"/>
      <c r="C101" s="16"/>
      <c r="D101" s="16"/>
      <c r="E101" s="16"/>
      <c r="F101" s="16"/>
      <c r="G101" s="43"/>
      <c r="I101" s="59"/>
      <c r="J101" s="16"/>
      <c r="K101" s="331"/>
      <c r="L101" s="16"/>
      <c r="M101" s="43"/>
      <c r="O101" s="59"/>
      <c r="P101" s="26"/>
      <c r="Q101" s="16"/>
      <c r="R101" s="43"/>
      <c r="S101" s="342">
        <f t="shared" si="2"/>
        <v>0</v>
      </c>
      <c r="T101" s="54"/>
      <c r="U101" s="26"/>
      <c r="V101" s="16"/>
      <c r="W101" s="43"/>
      <c r="AE101" s="59"/>
      <c r="AF101" s="16"/>
      <c r="AG101" s="16"/>
      <c r="AH101" s="43"/>
      <c r="AI101" s="16"/>
      <c r="AJ101" s="59"/>
      <c r="AK101" s="16"/>
      <c r="AL101" s="16"/>
      <c r="AM101" s="43"/>
      <c r="AN101" s="16"/>
      <c r="AO101" s="59"/>
      <c r="AP101" s="26"/>
      <c r="AQ101" s="16"/>
      <c r="AR101" s="43"/>
    </row>
    <row r="102" spans="2:44" x14ac:dyDescent="0.25">
      <c r="B102" s="42"/>
      <c r="C102" s="16"/>
      <c r="D102" s="16"/>
      <c r="E102" s="16"/>
      <c r="F102" s="16"/>
      <c r="G102" s="43"/>
      <c r="I102" s="59"/>
      <c r="J102" s="16"/>
      <c r="K102" s="331"/>
      <c r="L102" s="16"/>
      <c r="M102" s="43"/>
      <c r="O102" s="59"/>
      <c r="P102" s="26"/>
      <c r="Q102" s="16"/>
      <c r="R102" s="43"/>
      <c r="S102" s="342">
        <f t="shared" si="2"/>
        <v>0</v>
      </c>
      <c r="T102" s="54"/>
      <c r="U102" s="26"/>
      <c r="V102" s="16"/>
      <c r="W102" s="43"/>
      <c r="AE102" s="59"/>
      <c r="AF102" s="16"/>
      <c r="AG102" s="16"/>
      <c r="AH102" s="43"/>
      <c r="AI102" s="16"/>
      <c r="AJ102" s="59"/>
      <c r="AK102" s="16"/>
      <c r="AL102" s="16"/>
      <c r="AM102" s="43"/>
      <c r="AN102" s="16"/>
      <c r="AO102" s="59"/>
      <c r="AP102" s="26"/>
      <c r="AQ102" s="16"/>
      <c r="AR102" s="43"/>
    </row>
    <row r="103" spans="2:44" x14ac:dyDescent="0.25">
      <c r="B103" s="42"/>
      <c r="C103" s="16"/>
      <c r="D103" s="16"/>
      <c r="E103" s="16"/>
      <c r="F103" s="16"/>
      <c r="G103" s="43"/>
      <c r="I103" s="59"/>
      <c r="J103" s="16"/>
      <c r="K103" s="331"/>
      <c r="L103" s="16"/>
      <c r="M103" s="43"/>
      <c r="O103" s="59"/>
      <c r="P103" s="26"/>
      <c r="Q103" s="16"/>
      <c r="R103" s="43"/>
      <c r="S103" s="342">
        <f t="shared" si="2"/>
        <v>0</v>
      </c>
      <c r="T103" s="54"/>
      <c r="U103" s="26"/>
      <c r="V103" s="16"/>
      <c r="W103" s="43"/>
      <c r="AE103" s="59"/>
      <c r="AF103" s="16"/>
      <c r="AG103" s="16"/>
      <c r="AH103" s="43"/>
      <c r="AI103" s="16"/>
      <c r="AJ103" s="59"/>
      <c r="AK103" s="16"/>
      <c r="AL103" s="16"/>
      <c r="AM103" s="43"/>
      <c r="AN103" s="16"/>
      <c r="AO103" s="59"/>
      <c r="AP103" s="26"/>
      <c r="AQ103" s="16"/>
      <c r="AR103" s="43"/>
    </row>
    <row r="104" spans="2:44" x14ac:dyDescent="0.25">
      <c r="B104" s="42"/>
      <c r="C104" s="16"/>
      <c r="D104" s="16"/>
      <c r="E104" s="16"/>
      <c r="F104" s="16"/>
      <c r="G104" s="43"/>
      <c r="I104" s="59"/>
      <c r="J104" s="16"/>
      <c r="K104" s="331"/>
      <c r="L104" s="16"/>
      <c r="M104" s="43"/>
      <c r="O104" s="59"/>
      <c r="P104" s="26"/>
      <c r="Q104" s="16"/>
      <c r="R104" s="43"/>
      <c r="S104" s="342">
        <f t="shared" si="2"/>
        <v>0</v>
      </c>
      <c r="T104" s="54"/>
      <c r="U104" s="26"/>
      <c r="V104" s="16"/>
      <c r="W104" s="43"/>
      <c r="AE104" s="59"/>
      <c r="AF104" s="16"/>
      <c r="AG104" s="16"/>
      <c r="AH104" s="43"/>
      <c r="AI104" s="16"/>
      <c r="AJ104" s="59"/>
      <c r="AK104" s="16"/>
      <c r="AL104" s="16"/>
      <c r="AM104" s="43"/>
      <c r="AN104" s="16"/>
      <c r="AO104" s="59"/>
      <c r="AP104" s="26"/>
      <c r="AQ104" s="16"/>
      <c r="AR104" s="43"/>
    </row>
    <row r="105" spans="2:44" x14ac:dyDescent="0.25">
      <c r="B105" s="42"/>
      <c r="C105" s="16"/>
      <c r="D105" s="16"/>
      <c r="E105" s="16"/>
      <c r="F105" s="16"/>
      <c r="G105" s="43"/>
      <c r="I105" s="59"/>
      <c r="J105" s="16"/>
      <c r="K105" s="331"/>
      <c r="L105" s="16"/>
      <c r="M105" s="43"/>
      <c r="O105" s="59"/>
      <c r="P105" s="26"/>
      <c r="Q105" s="16"/>
      <c r="R105" s="43"/>
      <c r="S105" s="342">
        <f t="shared" si="2"/>
        <v>0</v>
      </c>
      <c r="T105" s="54"/>
      <c r="U105" s="26"/>
      <c r="V105" s="16"/>
      <c r="W105" s="43"/>
      <c r="AE105" s="59"/>
      <c r="AF105" s="16"/>
      <c r="AG105" s="16"/>
      <c r="AH105" s="43"/>
      <c r="AI105" s="16"/>
      <c r="AJ105" s="59"/>
      <c r="AK105" s="16"/>
      <c r="AL105" s="16"/>
      <c r="AM105" s="43"/>
      <c r="AN105" s="16"/>
      <c r="AO105" s="59"/>
      <c r="AP105" s="26"/>
      <c r="AQ105" s="16"/>
      <c r="AR105" s="43"/>
    </row>
    <row r="106" spans="2:44" x14ac:dyDescent="0.25">
      <c r="B106" s="42"/>
      <c r="C106" s="16"/>
      <c r="D106" s="16"/>
      <c r="E106" s="16"/>
      <c r="F106" s="16"/>
      <c r="G106" s="43"/>
      <c r="I106" s="59"/>
      <c r="J106" s="16"/>
      <c r="K106" s="331"/>
      <c r="L106" s="16"/>
      <c r="M106" s="43"/>
      <c r="O106" s="59"/>
      <c r="P106" s="26"/>
      <c r="Q106" s="16"/>
      <c r="R106" s="43"/>
      <c r="S106" s="342">
        <f t="shared" si="2"/>
        <v>0</v>
      </c>
      <c r="T106" s="54"/>
      <c r="U106" s="26"/>
      <c r="V106" s="16"/>
      <c r="W106" s="43"/>
      <c r="AE106" s="59"/>
      <c r="AF106" s="16"/>
      <c r="AG106" s="16"/>
      <c r="AH106" s="43"/>
      <c r="AI106" s="16"/>
      <c r="AJ106" s="59"/>
      <c r="AK106" s="16"/>
      <c r="AL106" s="16"/>
      <c r="AM106" s="43"/>
      <c r="AN106" s="16"/>
      <c r="AO106" s="59"/>
      <c r="AP106" s="26"/>
      <c r="AQ106" s="16"/>
      <c r="AR106" s="43"/>
    </row>
    <row r="107" spans="2:44" x14ac:dyDescent="0.25">
      <c r="B107" s="42"/>
      <c r="C107" s="16"/>
      <c r="D107" s="16"/>
      <c r="E107" s="16"/>
      <c r="F107" s="16"/>
      <c r="G107" s="43"/>
      <c r="I107" s="59"/>
      <c r="J107" s="16"/>
      <c r="K107" s="331"/>
      <c r="L107" s="16"/>
      <c r="M107" s="43"/>
      <c r="O107" s="59"/>
      <c r="P107" s="26"/>
      <c r="Q107" s="16"/>
      <c r="R107" s="43"/>
      <c r="S107" s="342">
        <f t="shared" si="2"/>
        <v>0</v>
      </c>
      <c r="T107" s="54"/>
      <c r="U107" s="26"/>
      <c r="V107" s="16"/>
      <c r="W107" s="43"/>
      <c r="AE107" s="60"/>
      <c r="AF107" s="45"/>
      <c r="AG107" s="45"/>
      <c r="AH107" s="46"/>
      <c r="AI107" s="16"/>
      <c r="AJ107" s="60"/>
      <c r="AK107" s="45"/>
      <c r="AL107" s="45"/>
      <c r="AM107" s="46"/>
      <c r="AN107" s="16"/>
      <c r="AO107" s="60"/>
      <c r="AP107" s="61"/>
      <c r="AQ107" s="45"/>
      <c r="AR107" s="46"/>
    </row>
    <row r="108" spans="2:44" x14ac:dyDescent="0.25">
      <c r="B108" s="42"/>
      <c r="C108" s="16"/>
      <c r="D108" s="16"/>
      <c r="E108" s="16"/>
      <c r="F108" s="16"/>
      <c r="G108" s="43"/>
      <c r="I108" s="59"/>
      <c r="J108" s="16"/>
      <c r="K108" s="331"/>
      <c r="L108" s="16"/>
      <c r="M108" s="43"/>
      <c r="O108" s="59"/>
      <c r="P108" s="26"/>
      <c r="Q108" s="16"/>
      <c r="R108" s="43"/>
      <c r="S108" s="342">
        <f t="shared" si="2"/>
        <v>0</v>
      </c>
      <c r="T108" s="54"/>
      <c r="U108" s="26"/>
      <c r="V108" s="16"/>
      <c r="W108" s="43"/>
      <c r="AE108" s="54"/>
      <c r="AF108" s="16"/>
      <c r="AG108" s="16"/>
      <c r="AH108" s="16"/>
      <c r="AI108" s="16"/>
      <c r="AJ108" s="54"/>
      <c r="AK108" s="16"/>
      <c r="AL108" s="16"/>
      <c r="AM108" s="16"/>
      <c r="AN108" s="16"/>
      <c r="AO108" s="54"/>
      <c r="AP108" s="26"/>
      <c r="AQ108" s="16"/>
      <c r="AR108" s="16"/>
    </row>
    <row r="109" spans="2:44" x14ac:dyDescent="0.25">
      <c r="B109" s="42"/>
      <c r="C109" s="16"/>
      <c r="D109" s="16"/>
      <c r="E109" s="16"/>
      <c r="F109" s="16"/>
      <c r="G109" s="43"/>
      <c r="I109" s="59"/>
      <c r="J109" s="16"/>
      <c r="K109" s="331"/>
      <c r="L109" s="16"/>
      <c r="M109" s="43"/>
      <c r="O109" s="59"/>
      <c r="P109" s="26"/>
      <c r="Q109" s="16"/>
      <c r="R109" s="43"/>
      <c r="S109" s="342">
        <f t="shared" si="2"/>
        <v>0</v>
      </c>
      <c r="T109" s="54"/>
      <c r="U109" s="26"/>
      <c r="V109" s="16"/>
      <c r="W109" s="43"/>
      <c r="AE109" s="54"/>
      <c r="AF109" s="16"/>
      <c r="AG109" s="16"/>
      <c r="AH109" s="16"/>
      <c r="AI109" s="16"/>
      <c r="AJ109" s="54"/>
      <c r="AK109" s="16"/>
      <c r="AL109" s="16"/>
      <c r="AM109" s="16"/>
      <c r="AN109" s="16"/>
      <c r="AO109" s="54"/>
      <c r="AP109" s="26"/>
      <c r="AQ109" s="16"/>
      <c r="AR109" s="16"/>
    </row>
    <row r="110" spans="2:44" x14ac:dyDescent="0.25">
      <c r="B110" s="42"/>
      <c r="C110" s="16"/>
      <c r="D110" s="16"/>
      <c r="E110" s="16"/>
      <c r="F110" s="16"/>
      <c r="G110" s="43"/>
      <c r="I110" s="59"/>
      <c r="J110" s="16"/>
      <c r="K110" s="331"/>
      <c r="L110" s="16"/>
      <c r="M110" s="43"/>
      <c r="O110" s="59"/>
      <c r="P110" s="26"/>
      <c r="Q110" s="16"/>
      <c r="R110" s="43"/>
      <c r="S110" s="342">
        <f t="shared" si="2"/>
        <v>0</v>
      </c>
      <c r="T110" s="54"/>
      <c r="U110" s="26"/>
      <c r="V110" s="16"/>
      <c r="W110" s="43"/>
      <c r="AE110" s="54"/>
      <c r="AF110" s="16"/>
      <c r="AG110" s="16"/>
      <c r="AH110" s="16"/>
      <c r="AI110" s="16"/>
      <c r="AJ110" s="54"/>
      <c r="AK110" s="16"/>
      <c r="AL110" s="16"/>
      <c r="AM110" s="16"/>
      <c r="AN110" s="16"/>
      <c r="AO110" s="54"/>
      <c r="AP110" s="26"/>
      <c r="AQ110" s="16"/>
      <c r="AR110" s="16"/>
    </row>
    <row r="111" spans="2:44" x14ac:dyDescent="0.25">
      <c r="B111" s="42"/>
      <c r="C111" s="16"/>
      <c r="D111" s="16"/>
      <c r="E111" s="16"/>
      <c r="F111" s="16"/>
      <c r="G111" s="43"/>
      <c r="I111" s="59"/>
      <c r="J111" s="16"/>
      <c r="K111" s="331"/>
      <c r="L111" s="16"/>
      <c r="M111" s="43"/>
      <c r="O111" s="59"/>
      <c r="P111" s="26"/>
      <c r="Q111" s="16"/>
      <c r="R111" s="43"/>
      <c r="S111" s="342">
        <f t="shared" si="2"/>
        <v>0</v>
      </c>
      <c r="T111" s="54"/>
      <c r="U111" s="26"/>
      <c r="V111" s="16"/>
      <c r="W111" s="43"/>
      <c r="AE111" s="54"/>
      <c r="AF111" s="16"/>
      <c r="AG111" s="16"/>
      <c r="AH111" s="16"/>
      <c r="AI111" s="16"/>
      <c r="AJ111" s="54"/>
      <c r="AK111" s="16"/>
      <c r="AL111" s="16"/>
      <c r="AM111" s="16"/>
      <c r="AN111" s="16"/>
      <c r="AO111" s="54"/>
      <c r="AP111" s="26"/>
      <c r="AQ111" s="16"/>
      <c r="AR111" s="16"/>
    </row>
    <row r="112" spans="2:44" x14ac:dyDescent="0.25">
      <c r="B112" s="42"/>
      <c r="C112" s="16"/>
      <c r="D112" s="16"/>
      <c r="E112" s="16"/>
      <c r="F112" s="16"/>
      <c r="G112" s="43"/>
      <c r="I112" s="59"/>
      <c r="J112" s="16"/>
      <c r="K112" s="331"/>
      <c r="L112" s="16"/>
      <c r="M112" s="43"/>
      <c r="O112" s="59"/>
      <c r="P112" s="26"/>
      <c r="Q112" s="16"/>
      <c r="R112" s="43"/>
      <c r="S112" s="342">
        <f t="shared" si="2"/>
        <v>0</v>
      </c>
      <c r="T112" s="54"/>
      <c r="U112" s="26"/>
      <c r="V112" s="16"/>
      <c r="W112" s="43"/>
      <c r="AE112" s="54"/>
      <c r="AF112" s="16"/>
      <c r="AG112" s="16"/>
      <c r="AH112" s="16"/>
      <c r="AI112" s="16"/>
      <c r="AJ112" s="54"/>
      <c r="AK112" s="16"/>
      <c r="AL112" s="16"/>
      <c r="AM112" s="16"/>
      <c r="AN112" s="16"/>
      <c r="AO112" s="54"/>
      <c r="AP112" s="26"/>
      <c r="AQ112" s="16"/>
      <c r="AR112" s="16"/>
    </row>
    <row r="113" spans="1:44" x14ac:dyDescent="0.25">
      <c r="B113" s="42"/>
      <c r="C113" s="16"/>
      <c r="D113" s="16"/>
      <c r="E113" s="16"/>
      <c r="F113" s="16"/>
      <c r="G113" s="43"/>
      <c r="I113" s="59"/>
      <c r="J113" s="16"/>
      <c r="K113" s="331"/>
      <c r="L113" s="16"/>
      <c r="M113" s="43"/>
      <c r="O113" s="59"/>
      <c r="P113" s="26"/>
      <c r="Q113" s="16"/>
      <c r="R113" s="43"/>
      <c r="S113" s="342">
        <f t="shared" si="2"/>
        <v>0</v>
      </c>
      <c r="T113" s="54"/>
      <c r="U113" s="26"/>
      <c r="V113" s="16"/>
      <c r="W113" s="43"/>
      <c r="AE113" s="54"/>
      <c r="AF113" s="16"/>
      <c r="AG113" s="16"/>
      <c r="AH113" s="16"/>
      <c r="AI113" s="16"/>
      <c r="AJ113" s="54"/>
      <c r="AK113" s="16"/>
      <c r="AL113" s="16"/>
      <c r="AM113" s="16"/>
      <c r="AN113" s="16"/>
      <c r="AO113" s="54"/>
      <c r="AP113" s="26"/>
      <c r="AQ113" s="16"/>
      <c r="AR113" s="16"/>
    </row>
    <row r="114" spans="1:44" x14ac:dyDescent="0.25">
      <c r="B114" s="42"/>
      <c r="C114" s="16"/>
      <c r="D114" s="16"/>
      <c r="E114" s="16"/>
      <c r="F114" s="16"/>
      <c r="G114" s="43"/>
      <c r="I114" s="59"/>
      <c r="J114" s="16"/>
      <c r="K114" s="331"/>
      <c r="L114" s="16"/>
      <c r="M114" s="43"/>
      <c r="O114" s="59"/>
      <c r="P114" s="26"/>
      <c r="Q114" s="16"/>
      <c r="R114" s="43"/>
      <c r="S114" s="342">
        <f t="shared" si="2"/>
        <v>0</v>
      </c>
      <c r="T114" s="54"/>
      <c r="U114" s="26"/>
      <c r="V114" s="16"/>
      <c r="W114" s="43"/>
      <c r="AE114" s="54"/>
      <c r="AF114" s="16"/>
      <c r="AG114" s="16"/>
      <c r="AH114" s="16"/>
      <c r="AI114" s="16"/>
      <c r="AJ114" s="54"/>
      <c r="AK114" s="16"/>
      <c r="AL114" s="16"/>
      <c r="AM114" s="16"/>
      <c r="AN114" s="16"/>
      <c r="AO114" s="54"/>
      <c r="AP114" s="26"/>
      <c r="AQ114" s="16"/>
      <c r="AR114" s="16"/>
    </row>
    <row r="115" spans="1:44" x14ac:dyDescent="0.25">
      <c r="B115" s="56"/>
      <c r="C115" s="56"/>
      <c r="D115" s="56"/>
      <c r="E115" s="56"/>
      <c r="F115" s="56"/>
      <c r="G115" s="56"/>
      <c r="I115" s="59"/>
      <c r="J115" s="16"/>
      <c r="K115" s="331"/>
      <c r="L115" s="16"/>
      <c r="M115" s="43"/>
      <c r="O115" s="59"/>
      <c r="P115" s="26"/>
      <c r="Q115" s="16"/>
      <c r="R115" s="43"/>
      <c r="S115" s="342">
        <f t="shared" si="2"/>
        <v>0</v>
      </c>
      <c r="T115" s="54"/>
      <c r="U115" s="26"/>
      <c r="V115" s="16"/>
      <c r="W115" s="43"/>
      <c r="AE115" s="54"/>
      <c r="AF115" s="16"/>
      <c r="AG115" s="16"/>
      <c r="AH115" s="16"/>
      <c r="AI115" s="16"/>
      <c r="AJ115" s="54"/>
      <c r="AK115" s="16"/>
      <c r="AL115" s="16"/>
      <c r="AM115" s="16"/>
      <c r="AN115" s="16"/>
      <c r="AO115" s="54"/>
      <c r="AP115" s="26"/>
      <c r="AQ115" s="16"/>
      <c r="AR115" s="16"/>
    </row>
    <row r="116" spans="1:44" x14ac:dyDescent="0.25">
      <c r="A116" s="1" t="s">
        <v>626</v>
      </c>
      <c r="B116" s="39" t="str" cm="1">
        <f t="array" ref="B116">IFERROR(_xlfn.CHOOSECOLS(_xlfn._xlws.FILTER('SpaceCA (2)'!E5:AE45,'SpaceCA (2)'!AA5:AA45&gt;0,""),1,23,24,25,26,27),"")</f>
        <v/>
      </c>
      <c r="C116" s="40"/>
      <c r="D116" s="40"/>
      <c r="E116" s="40"/>
      <c r="F116" s="40"/>
      <c r="G116" s="41"/>
      <c r="I116" s="59"/>
      <c r="J116" s="16"/>
      <c r="K116" s="331"/>
      <c r="L116" s="16"/>
      <c r="M116" s="43"/>
      <c r="O116" s="59"/>
      <c r="P116" s="26"/>
      <c r="Q116" s="16"/>
      <c r="R116" s="43"/>
      <c r="S116" s="342">
        <f t="shared" si="2"/>
        <v>0</v>
      </c>
      <c r="T116" s="54"/>
      <c r="U116" s="26"/>
      <c r="V116" s="16"/>
      <c r="W116" s="43"/>
    </row>
    <row r="117" spans="1:44" x14ac:dyDescent="0.25">
      <c r="B117" s="42"/>
      <c r="C117" s="16"/>
      <c r="D117" s="16"/>
      <c r="E117" s="16"/>
      <c r="F117" s="16"/>
      <c r="G117" s="43"/>
      <c r="I117" s="59"/>
      <c r="J117" s="16"/>
      <c r="K117" s="331"/>
      <c r="L117" s="16"/>
      <c r="M117" s="43"/>
      <c r="O117" s="59"/>
      <c r="P117" s="26"/>
      <c r="Q117" s="16"/>
      <c r="R117" s="43"/>
      <c r="S117" s="342">
        <f t="shared" si="2"/>
        <v>0</v>
      </c>
      <c r="T117" s="54"/>
      <c r="U117" s="26"/>
      <c r="V117" s="16"/>
      <c r="W117" s="43"/>
    </row>
    <row r="118" spans="1:44" x14ac:dyDescent="0.25">
      <c r="B118" s="42"/>
      <c r="C118" s="16"/>
      <c r="D118" s="16"/>
      <c r="E118" s="16"/>
      <c r="F118" s="16"/>
      <c r="G118" s="43"/>
      <c r="I118" s="59"/>
      <c r="J118" s="16"/>
      <c r="K118" s="331"/>
      <c r="L118" s="16"/>
      <c r="M118" s="43"/>
      <c r="O118" s="59"/>
      <c r="P118" s="26"/>
      <c r="Q118" s="16"/>
      <c r="R118" s="43"/>
      <c r="S118" s="342">
        <f t="shared" si="2"/>
        <v>0</v>
      </c>
      <c r="T118" s="54"/>
      <c r="U118" s="26"/>
      <c r="V118" s="16"/>
      <c r="W118" s="43"/>
    </row>
    <row r="119" spans="1:44" x14ac:dyDescent="0.25">
      <c r="B119" s="42"/>
      <c r="C119" s="16"/>
      <c r="D119" s="16"/>
      <c r="E119" s="16"/>
      <c r="F119" s="16"/>
      <c r="G119" s="43"/>
      <c r="I119" s="59"/>
      <c r="J119" s="16"/>
      <c r="K119" s="331"/>
      <c r="L119" s="16"/>
      <c r="M119" s="43"/>
      <c r="O119" s="59"/>
      <c r="P119" s="26"/>
      <c r="Q119" s="16"/>
      <c r="R119" s="43"/>
      <c r="S119" s="342">
        <f t="shared" si="2"/>
        <v>0</v>
      </c>
      <c r="T119" s="54"/>
      <c r="U119" s="26"/>
      <c r="V119" s="16"/>
      <c r="W119" s="43"/>
    </row>
    <row r="120" spans="1:44" x14ac:dyDescent="0.25">
      <c r="B120" s="42"/>
      <c r="C120" s="16"/>
      <c r="D120" s="16"/>
      <c r="E120" s="16"/>
      <c r="F120" s="16"/>
      <c r="G120" s="43"/>
      <c r="I120" s="59"/>
      <c r="J120" s="16"/>
      <c r="K120" s="331"/>
      <c r="L120" s="16"/>
      <c r="M120" s="43"/>
      <c r="O120" s="59"/>
      <c r="P120" s="26"/>
      <c r="Q120" s="16"/>
      <c r="R120" s="43"/>
      <c r="S120" s="342">
        <f t="shared" si="2"/>
        <v>0</v>
      </c>
      <c r="T120" s="54"/>
      <c r="U120" s="26"/>
      <c r="V120" s="16"/>
      <c r="W120" s="43"/>
    </row>
    <row r="121" spans="1:44" x14ac:dyDescent="0.25">
      <c r="B121" s="42"/>
      <c r="C121" s="16"/>
      <c r="D121" s="16"/>
      <c r="E121" s="16"/>
      <c r="F121" s="16"/>
      <c r="G121" s="43"/>
      <c r="I121" s="59"/>
      <c r="J121" s="16"/>
      <c r="K121" s="331"/>
      <c r="L121" s="16"/>
      <c r="M121" s="43"/>
      <c r="O121" s="59"/>
      <c r="P121" s="26"/>
      <c r="Q121" s="16"/>
      <c r="R121" s="43"/>
      <c r="S121" s="342">
        <f t="shared" si="2"/>
        <v>0</v>
      </c>
      <c r="T121" s="54"/>
      <c r="U121" s="26"/>
      <c r="V121" s="16"/>
      <c r="W121" s="43"/>
    </row>
    <row r="122" spans="1:44" x14ac:dyDescent="0.25">
      <c r="B122" s="42"/>
      <c r="C122" s="16"/>
      <c r="D122" s="16"/>
      <c r="E122" s="16"/>
      <c r="F122" s="16"/>
      <c r="G122" s="43"/>
      <c r="I122" s="59"/>
      <c r="J122" s="16"/>
      <c r="K122" s="331"/>
      <c r="L122" s="16"/>
      <c r="M122" s="43"/>
      <c r="O122" s="59"/>
      <c r="P122" s="26"/>
      <c r="Q122" s="16"/>
      <c r="R122" s="43"/>
      <c r="S122" s="342">
        <f t="shared" si="2"/>
        <v>0</v>
      </c>
      <c r="T122" s="54"/>
      <c r="U122" s="26"/>
      <c r="V122" s="16"/>
      <c r="W122" s="43"/>
    </row>
    <row r="123" spans="1:44" x14ac:dyDescent="0.25">
      <c r="B123" s="42"/>
      <c r="C123" s="16"/>
      <c r="D123" s="16"/>
      <c r="E123" s="16"/>
      <c r="F123" s="16"/>
      <c r="G123" s="43"/>
      <c r="I123" s="59"/>
      <c r="J123" s="16"/>
      <c r="K123" s="331"/>
      <c r="L123" s="16"/>
      <c r="M123" s="43"/>
      <c r="O123" s="59"/>
      <c r="P123" s="26"/>
      <c r="Q123" s="16"/>
      <c r="R123" s="43"/>
      <c r="S123" s="342">
        <f t="shared" si="2"/>
        <v>0</v>
      </c>
      <c r="T123" s="54"/>
      <c r="U123" s="26"/>
      <c r="V123" s="16"/>
      <c r="W123" s="43"/>
    </row>
    <row r="124" spans="1:44" x14ac:dyDescent="0.25">
      <c r="B124" s="42"/>
      <c r="C124" s="16"/>
      <c r="D124" s="16"/>
      <c r="E124" s="16"/>
      <c r="F124" s="16"/>
      <c r="G124" s="43"/>
      <c r="I124" s="59"/>
      <c r="J124" s="16"/>
      <c r="K124" s="331"/>
      <c r="L124" s="16"/>
      <c r="M124" s="43"/>
      <c r="O124" s="59"/>
      <c r="P124" s="26"/>
      <c r="Q124" s="16"/>
      <c r="R124" s="43"/>
      <c r="S124" s="342">
        <f t="shared" si="2"/>
        <v>0</v>
      </c>
      <c r="T124" s="54"/>
      <c r="U124" s="26"/>
      <c r="V124" s="16"/>
      <c r="W124" s="43"/>
    </row>
    <row r="125" spans="1:44" x14ac:dyDescent="0.25">
      <c r="B125" s="42"/>
      <c r="C125" s="16"/>
      <c r="D125" s="16"/>
      <c r="E125" s="16"/>
      <c r="F125" s="16"/>
      <c r="G125" s="43"/>
      <c r="I125" s="59"/>
      <c r="J125" s="16"/>
      <c r="K125" s="331"/>
      <c r="L125" s="16"/>
      <c r="M125" s="43"/>
      <c r="O125" s="59"/>
      <c r="P125" s="26"/>
      <c r="Q125" s="16"/>
      <c r="R125" s="43"/>
      <c r="S125" s="342">
        <f t="shared" si="2"/>
        <v>0</v>
      </c>
      <c r="T125" s="54"/>
      <c r="U125" s="26"/>
      <c r="V125" s="16"/>
      <c r="W125" s="43"/>
    </row>
    <row r="126" spans="1:44" x14ac:dyDescent="0.25">
      <c r="B126" s="42"/>
      <c r="C126" s="16"/>
      <c r="D126" s="16"/>
      <c r="E126" s="16"/>
      <c r="F126" s="16"/>
      <c r="G126" s="43"/>
      <c r="I126" s="59"/>
      <c r="J126" s="16"/>
      <c r="K126" s="331"/>
      <c r="L126" s="16"/>
      <c r="M126" s="43"/>
      <c r="O126" s="59"/>
      <c r="P126" s="26"/>
      <c r="Q126" s="16"/>
      <c r="R126" s="43"/>
      <c r="S126" s="342">
        <f t="shared" si="2"/>
        <v>0</v>
      </c>
      <c r="T126" s="54"/>
      <c r="U126" s="26"/>
      <c r="V126" s="16"/>
      <c r="W126" s="43"/>
    </row>
    <row r="127" spans="1:44" x14ac:dyDescent="0.25">
      <c r="B127" s="42"/>
      <c r="C127" s="16"/>
      <c r="D127" s="16"/>
      <c r="E127" s="16"/>
      <c r="F127" s="16"/>
      <c r="G127" s="43"/>
      <c r="I127" s="59"/>
      <c r="J127" s="16"/>
      <c r="K127" s="331"/>
      <c r="L127" s="16"/>
      <c r="M127" s="43"/>
      <c r="O127" s="59"/>
      <c r="P127" s="26"/>
      <c r="Q127" s="16"/>
      <c r="R127" s="43"/>
      <c r="S127" s="342">
        <f t="shared" si="2"/>
        <v>0</v>
      </c>
      <c r="T127" s="54"/>
      <c r="U127" s="26"/>
      <c r="V127" s="16"/>
      <c r="W127" s="43"/>
    </row>
    <row r="128" spans="1:44" x14ac:dyDescent="0.25">
      <c r="B128" s="42"/>
      <c r="C128" s="16"/>
      <c r="D128" s="16"/>
      <c r="E128" s="16"/>
      <c r="F128" s="16"/>
      <c r="G128" s="43"/>
      <c r="I128" s="59"/>
      <c r="J128" s="16"/>
      <c r="K128" s="331"/>
      <c r="L128" s="16"/>
      <c r="M128" s="43"/>
      <c r="O128" s="59"/>
      <c r="P128" s="26"/>
      <c r="Q128" s="16"/>
      <c r="R128" s="43"/>
      <c r="S128" s="342">
        <f t="shared" si="2"/>
        <v>0</v>
      </c>
      <c r="T128" s="54"/>
      <c r="U128" s="26"/>
      <c r="V128" s="16"/>
      <c r="W128" s="43"/>
    </row>
    <row r="129" spans="2:23" x14ac:dyDescent="0.25">
      <c r="B129" s="42"/>
      <c r="C129" s="16"/>
      <c r="D129" s="16"/>
      <c r="E129" s="16"/>
      <c r="F129" s="16"/>
      <c r="G129" s="43"/>
      <c r="I129" s="59"/>
      <c r="J129" s="16"/>
      <c r="K129" s="331"/>
      <c r="L129" s="16"/>
      <c r="M129" s="43"/>
      <c r="O129" s="59"/>
      <c r="P129" s="26"/>
      <c r="Q129" s="16"/>
      <c r="R129" s="43"/>
      <c r="S129" s="342">
        <f t="shared" si="2"/>
        <v>0</v>
      </c>
      <c r="T129" s="54"/>
      <c r="U129" s="26"/>
      <c r="V129" s="16"/>
      <c r="W129" s="43"/>
    </row>
    <row r="130" spans="2:23" x14ac:dyDescent="0.25">
      <c r="B130" s="42"/>
      <c r="C130" s="16"/>
      <c r="D130" s="16"/>
      <c r="E130" s="16"/>
      <c r="F130" s="16"/>
      <c r="G130" s="43"/>
      <c r="I130" s="59"/>
      <c r="J130" s="16"/>
      <c r="K130" s="331"/>
      <c r="L130" s="16"/>
      <c r="M130" s="43"/>
      <c r="O130" s="59"/>
      <c r="P130" s="26"/>
      <c r="Q130" s="16"/>
      <c r="R130" s="43"/>
      <c r="S130" s="342">
        <f t="shared" si="2"/>
        <v>0</v>
      </c>
      <c r="T130" s="54"/>
      <c r="U130" s="26"/>
      <c r="V130" s="16"/>
      <c r="W130" s="43"/>
    </row>
    <row r="131" spans="2:23" x14ac:dyDescent="0.25">
      <c r="B131" s="42"/>
      <c r="C131" s="16"/>
      <c r="D131" s="16"/>
      <c r="E131" s="16"/>
      <c r="F131" s="16"/>
      <c r="G131" s="43"/>
      <c r="I131" s="59"/>
      <c r="J131" s="16"/>
      <c r="K131" s="331"/>
      <c r="L131" s="16"/>
      <c r="M131" s="43"/>
      <c r="O131" s="59"/>
      <c r="P131" s="26"/>
      <c r="Q131" s="16"/>
      <c r="R131" s="43"/>
      <c r="S131" s="342">
        <f t="shared" si="2"/>
        <v>0</v>
      </c>
      <c r="T131" s="54"/>
      <c r="U131" s="26"/>
      <c r="V131" s="16"/>
      <c r="W131" s="43"/>
    </row>
    <row r="132" spans="2:23" x14ac:dyDescent="0.25">
      <c r="B132" s="42"/>
      <c r="C132" s="16"/>
      <c r="D132" s="16"/>
      <c r="E132" s="16"/>
      <c r="F132" s="16"/>
      <c r="G132" s="43"/>
      <c r="I132" s="59"/>
      <c r="J132" s="16"/>
      <c r="K132" s="331"/>
      <c r="L132" s="16"/>
      <c r="M132" s="43"/>
      <c r="O132" s="59"/>
      <c r="P132" s="26"/>
      <c r="Q132" s="16"/>
      <c r="R132" s="43"/>
      <c r="S132" s="342">
        <f t="shared" si="2"/>
        <v>0</v>
      </c>
      <c r="T132" s="54"/>
      <c r="U132" s="26"/>
      <c r="V132" s="16"/>
      <c r="W132" s="43"/>
    </row>
    <row r="133" spans="2:23" x14ac:dyDescent="0.25">
      <c r="B133" s="42"/>
      <c r="C133" s="16"/>
      <c r="D133" s="16"/>
      <c r="E133" s="16"/>
      <c r="F133" s="16"/>
      <c r="G133" s="43"/>
      <c r="I133" s="59"/>
      <c r="J133" s="16"/>
      <c r="K133" s="331"/>
      <c r="L133" s="16"/>
      <c r="M133" s="43"/>
      <c r="O133" s="59"/>
      <c r="P133" s="26"/>
      <c r="Q133" s="16"/>
      <c r="R133" s="43"/>
      <c r="S133" s="342">
        <f t="shared" si="2"/>
        <v>0</v>
      </c>
      <c r="T133" s="54"/>
      <c r="U133" s="26"/>
      <c r="V133" s="16"/>
      <c r="W133" s="43"/>
    </row>
    <row r="134" spans="2:23" x14ac:dyDescent="0.25">
      <c r="B134" s="42"/>
      <c r="C134" s="16"/>
      <c r="D134" s="16"/>
      <c r="E134" s="16"/>
      <c r="F134" s="16"/>
      <c r="G134" s="43"/>
      <c r="I134" s="59"/>
      <c r="J134" s="16"/>
      <c r="K134" s="331"/>
      <c r="L134" s="16"/>
      <c r="M134" s="43"/>
      <c r="O134" s="59"/>
      <c r="P134" s="26"/>
      <c r="Q134" s="16"/>
      <c r="R134" s="43"/>
      <c r="S134" s="342">
        <f t="shared" si="2"/>
        <v>0</v>
      </c>
      <c r="T134" s="54"/>
      <c r="U134" s="26"/>
      <c r="V134" s="16"/>
      <c r="W134" s="43"/>
    </row>
    <row r="135" spans="2:23" x14ac:dyDescent="0.25">
      <c r="B135" s="42"/>
      <c r="C135" s="16"/>
      <c r="D135" s="16"/>
      <c r="E135" s="16"/>
      <c r="F135" s="16"/>
      <c r="G135" s="43"/>
      <c r="I135" s="59"/>
      <c r="J135" s="16"/>
      <c r="K135" s="331"/>
      <c r="L135" s="16"/>
      <c r="M135" s="43"/>
      <c r="O135" s="59"/>
      <c r="P135" s="26"/>
      <c r="Q135" s="16"/>
      <c r="R135" s="43"/>
      <c r="S135" s="342">
        <f t="shared" si="2"/>
        <v>0</v>
      </c>
      <c r="T135" s="54"/>
      <c r="U135" s="26"/>
      <c r="V135" s="16"/>
      <c r="W135" s="43"/>
    </row>
    <row r="136" spans="2:23" x14ac:dyDescent="0.25">
      <c r="B136" s="42"/>
      <c r="C136" s="16"/>
      <c r="D136" s="16"/>
      <c r="E136" s="16"/>
      <c r="F136" s="16"/>
      <c r="G136" s="43"/>
      <c r="I136" s="59"/>
      <c r="J136" s="16"/>
      <c r="K136" s="331"/>
      <c r="L136" s="16"/>
      <c r="M136" s="43"/>
      <c r="O136" s="59"/>
      <c r="P136" s="26"/>
      <c r="Q136" s="16"/>
      <c r="R136" s="43"/>
      <c r="S136" s="342">
        <f t="shared" si="2"/>
        <v>0</v>
      </c>
      <c r="T136" s="54"/>
      <c r="U136" s="26"/>
      <c r="V136" s="16"/>
      <c r="W136" s="43"/>
    </row>
    <row r="137" spans="2:23" x14ac:dyDescent="0.25">
      <c r="B137" s="42"/>
      <c r="C137" s="16"/>
      <c r="D137" s="16"/>
      <c r="E137" s="16"/>
      <c r="F137" s="16"/>
      <c r="G137" s="43"/>
      <c r="I137" s="59"/>
      <c r="J137" s="16"/>
      <c r="K137" s="331"/>
      <c r="L137" s="16"/>
      <c r="M137" s="43"/>
      <c r="O137" s="59"/>
      <c r="P137" s="26"/>
      <c r="Q137" s="16"/>
      <c r="R137" s="43"/>
      <c r="S137" s="342">
        <f t="shared" si="2"/>
        <v>0</v>
      </c>
      <c r="T137" s="54"/>
      <c r="U137" s="26"/>
      <c r="V137" s="16"/>
      <c r="W137" s="43"/>
    </row>
    <row r="138" spans="2:23" x14ac:dyDescent="0.25">
      <c r="B138" s="42"/>
      <c r="C138" s="16"/>
      <c r="D138" s="16"/>
      <c r="E138" s="16"/>
      <c r="F138" s="16"/>
      <c r="G138" s="43"/>
      <c r="I138" s="59"/>
      <c r="J138" s="16"/>
      <c r="K138" s="331"/>
      <c r="L138" s="16"/>
      <c r="M138" s="43"/>
      <c r="O138" s="59"/>
      <c r="P138" s="26"/>
      <c r="Q138" s="16"/>
      <c r="R138" s="43"/>
      <c r="S138" s="342">
        <f t="shared" si="2"/>
        <v>0</v>
      </c>
      <c r="T138" s="54"/>
      <c r="U138" s="26"/>
      <c r="V138" s="16"/>
      <c r="W138" s="43"/>
    </row>
    <row r="139" spans="2:23" x14ac:dyDescent="0.25">
      <c r="B139" s="42"/>
      <c r="C139" s="16"/>
      <c r="D139" s="16"/>
      <c r="E139" s="16"/>
      <c r="F139" s="16"/>
      <c r="G139" s="43"/>
      <c r="I139" s="59"/>
      <c r="J139" s="16"/>
      <c r="K139" s="331"/>
      <c r="L139" s="16"/>
      <c r="M139" s="43"/>
      <c r="O139" s="59"/>
      <c r="P139" s="26"/>
      <c r="Q139" s="16"/>
      <c r="R139" s="43"/>
      <c r="S139" s="342">
        <f t="shared" si="2"/>
        <v>0</v>
      </c>
      <c r="T139" s="54"/>
      <c r="U139" s="26"/>
      <c r="V139" s="16"/>
      <c r="W139" s="43"/>
    </row>
    <row r="140" spans="2:23" x14ac:dyDescent="0.25">
      <c r="B140" s="42"/>
      <c r="C140" s="16"/>
      <c r="D140" s="16"/>
      <c r="E140" s="16"/>
      <c r="F140" s="16"/>
      <c r="G140" s="43"/>
      <c r="I140" s="59"/>
      <c r="J140" s="16"/>
      <c r="K140" s="331"/>
      <c r="L140" s="16"/>
      <c r="M140" s="43"/>
      <c r="O140" s="59"/>
      <c r="P140" s="26"/>
      <c r="Q140" s="16"/>
      <c r="R140" s="43"/>
      <c r="S140" s="342">
        <f t="shared" si="2"/>
        <v>0</v>
      </c>
      <c r="T140" s="54"/>
      <c r="U140" s="26"/>
      <c r="V140" s="16"/>
      <c r="W140" s="43"/>
    </row>
    <row r="141" spans="2:23" x14ac:dyDescent="0.25">
      <c r="B141" s="42"/>
      <c r="C141" s="16"/>
      <c r="D141" s="16"/>
      <c r="E141" s="16"/>
      <c r="F141" s="16"/>
      <c r="G141" s="43"/>
      <c r="I141" s="59"/>
      <c r="J141" s="16"/>
      <c r="K141" s="331"/>
      <c r="L141" s="16"/>
      <c r="M141" s="43"/>
      <c r="O141" s="59"/>
      <c r="P141" s="26"/>
      <c r="Q141" s="16"/>
      <c r="R141" s="43"/>
      <c r="S141" s="342">
        <f t="shared" si="2"/>
        <v>0</v>
      </c>
      <c r="T141" s="54"/>
      <c r="U141" s="26"/>
      <c r="V141" s="16"/>
      <c r="W141" s="43"/>
    </row>
    <row r="142" spans="2:23" x14ac:dyDescent="0.25">
      <c r="B142" s="42"/>
      <c r="C142" s="16"/>
      <c r="D142" s="16"/>
      <c r="E142" s="16"/>
      <c r="F142" s="16"/>
      <c r="G142" s="43"/>
      <c r="I142" s="59"/>
      <c r="J142" s="16"/>
      <c r="K142" s="331"/>
      <c r="L142" s="16"/>
      <c r="M142" s="43"/>
      <c r="O142" s="59"/>
      <c r="P142" s="26"/>
      <c r="Q142" s="16"/>
      <c r="R142" s="43"/>
      <c r="S142" s="342">
        <f t="shared" si="2"/>
        <v>0</v>
      </c>
      <c r="T142" s="54"/>
      <c r="U142" s="26"/>
      <c r="V142" s="16"/>
      <c r="W142" s="43"/>
    </row>
    <row r="143" spans="2:23" x14ac:dyDescent="0.25">
      <c r="B143" s="42"/>
      <c r="C143" s="16"/>
      <c r="D143" s="16"/>
      <c r="E143" s="16"/>
      <c r="F143" s="16"/>
      <c r="G143" s="43"/>
      <c r="I143" s="59"/>
      <c r="J143" s="16"/>
      <c r="K143" s="331"/>
      <c r="L143" s="16"/>
      <c r="M143" s="43"/>
      <c r="O143" s="59"/>
      <c r="P143" s="26"/>
      <c r="Q143" s="16"/>
      <c r="R143" s="43"/>
      <c r="S143" s="342">
        <f t="shared" si="2"/>
        <v>0</v>
      </c>
      <c r="T143" s="54"/>
      <c r="U143" s="26"/>
      <c r="V143" s="16"/>
      <c r="W143" s="43"/>
    </row>
    <row r="144" spans="2:23" x14ac:dyDescent="0.25">
      <c r="B144" s="42"/>
      <c r="C144" s="16"/>
      <c r="D144" s="16"/>
      <c r="E144" s="16"/>
      <c r="F144" s="16"/>
      <c r="G144" s="43"/>
      <c r="I144" s="59"/>
      <c r="J144" s="16"/>
      <c r="K144" s="331"/>
      <c r="L144" s="16"/>
      <c r="M144" s="43"/>
      <c r="O144" s="59"/>
      <c r="P144" s="26"/>
      <c r="Q144" s="16"/>
      <c r="R144" s="43"/>
      <c r="S144" s="342">
        <f t="shared" si="2"/>
        <v>0</v>
      </c>
      <c r="T144" s="54"/>
      <c r="U144" s="26"/>
      <c r="V144" s="16"/>
      <c r="W144" s="43"/>
    </row>
    <row r="145" spans="1:34" x14ac:dyDescent="0.25">
      <c r="B145" s="42"/>
      <c r="C145" s="16"/>
      <c r="D145" s="16"/>
      <c r="E145" s="16"/>
      <c r="F145" s="16"/>
      <c r="G145" s="43"/>
      <c r="I145" s="59"/>
      <c r="J145" s="16"/>
      <c r="K145" s="331"/>
      <c r="L145" s="16"/>
      <c r="M145" s="43"/>
      <c r="O145" s="59"/>
      <c r="P145" s="26"/>
      <c r="Q145" s="16"/>
      <c r="R145" s="43"/>
      <c r="S145" s="342">
        <f t="shared" si="2"/>
        <v>0</v>
      </c>
      <c r="T145" s="54"/>
      <c r="U145" s="26"/>
      <c r="V145" s="16"/>
      <c r="W145" s="43"/>
    </row>
    <row r="146" spans="1:34" x14ac:dyDescent="0.25">
      <c r="B146" s="42"/>
      <c r="C146" s="16"/>
      <c r="D146" s="16"/>
      <c r="E146" s="16"/>
      <c r="F146" s="16"/>
      <c r="G146" s="43"/>
      <c r="I146" s="59"/>
      <c r="J146" s="16"/>
      <c r="K146" s="331"/>
      <c r="L146" s="16"/>
      <c r="M146" s="43"/>
      <c r="O146" s="59"/>
      <c r="P146" s="26"/>
      <c r="Q146" s="16"/>
      <c r="R146" s="43"/>
      <c r="S146" s="342">
        <f t="shared" si="2"/>
        <v>0</v>
      </c>
      <c r="T146" s="54"/>
      <c r="U146" s="26"/>
      <c r="V146" s="16"/>
      <c r="W146" s="43"/>
    </row>
    <row r="147" spans="1:34" x14ac:dyDescent="0.25">
      <c r="B147" s="42"/>
      <c r="C147" s="16"/>
      <c r="D147" s="16"/>
      <c r="E147" s="16"/>
      <c r="F147" s="16"/>
      <c r="G147" s="43"/>
      <c r="I147" s="59"/>
      <c r="J147" s="16"/>
      <c r="K147" s="331"/>
      <c r="L147" s="16"/>
      <c r="M147" s="43"/>
      <c r="O147" s="59"/>
      <c r="P147" s="26"/>
      <c r="Q147" s="16"/>
      <c r="R147" s="43"/>
      <c r="S147" s="342">
        <f t="shared" si="2"/>
        <v>0</v>
      </c>
      <c r="T147" s="54"/>
      <c r="U147" s="26"/>
      <c r="V147" s="16"/>
      <c r="W147" s="43"/>
    </row>
    <row r="148" spans="1:34" x14ac:dyDescent="0.25">
      <c r="B148" s="42"/>
      <c r="C148" s="16"/>
      <c r="D148" s="16"/>
      <c r="E148" s="16"/>
      <c r="F148" s="16"/>
      <c r="G148" s="43"/>
      <c r="I148" s="59"/>
      <c r="J148" s="16"/>
      <c r="K148" s="331"/>
      <c r="L148" s="16"/>
      <c r="M148" s="43"/>
      <c r="O148" s="59"/>
      <c r="P148" s="26"/>
      <c r="Q148" s="16"/>
      <c r="R148" s="43"/>
      <c r="S148" s="342">
        <f t="shared" si="2"/>
        <v>0</v>
      </c>
      <c r="T148" s="54"/>
      <c r="U148" s="26"/>
      <c r="V148" s="16"/>
      <c r="W148" s="43"/>
    </row>
    <row r="149" spans="1:34" x14ac:dyDescent="0.25">
      <c r="B149" s="42"/>
      <c r="C149" s="16"/>
      <c r="D149" s="16"/>
      <c r="E149" s="16"/>
      <c r="F149" s="16"/>
      <c r="G149" s="43"/>
      <c r="I149" s="59"/>
      <c r="J149" s="16"/>
      <c r="K149" s="331"/>
      <c r="L149" s="16"/>
      <c r="M149" s="43"/>
      <c r="O149" s="59"/>
      <c r="P149" s="26"/>
      <c r="Q149" s="16"/>
      <c r="R149" s="43"/>
      <c r="S149" s="342">
        <f t="shared" si="2"/>
        <v>0</v>
      </c>
      <c r="T149" s="54"/>
      <c r="U149" s="26"/>
      <c r="V149" s="16"/>
      <c r="W149" s="43"/>
    </row>
    <row r="150" spans="1:34" x14ac:dyDescent="0.25">
      <c r="B150" s="42"/>
      <c r="C150" s="16"/>
      <c r="D150" s="16"/>
      <c r="E150" s="16"/>
      <c r="F150" s="16"/>
      <c r="G150" s="43"/>
      <c r="I150" s="59"/>
      <c r="J150" s="16"/>
      <c r="K150" s="331"/>
      <c r="L150" s="16"/>
      <c r="M150" s="43"/>
      <c r="O150" s="59"/>
      <c r="P150" s="26"/>
      <c r="Q150" s="16"/>
      <c r="R150" s="43"/>
      <c r="S150" s="342">
        <f t="shared" si="2"/>
        <v>0</v>
      </c>
      <c r="T150" s="54"/>
      <c r="U150" s="26"/>
      <c r="V150" s="16"/>
      <c r="W150" s="43"/>
    </row>
    <row r="151" spans="1:34" x14ac:dyDescent="0.25">
      <c r="B151" s="42"/>
      <c r="C151" s="16"/>
      <c r="D151" s="16"/>
      <c r="E151" s="16"/>
      <c r="F151" s="16"/>
      <c r="G151" s="43"/>
      <c r="I151" s="59"/>
      <c r="J151" s="16"/>
      <c r="K151" s="331"/>
      <c r="L151" s="16"/>
      <c r="M151" s="43"/>
      <c r="O151" s="59"/>
      <c r="P151" s="26"/>
      <c r="Q151" s="16"/>
      <c r="R151" s="43"/>
      <c r="S151" s="342">
        <f t="shared" si="2"/>
        <v>0</v>
      </c>
      <c r="T151" s="54"/>
      <c r="U151" s="26"/>
      <c r="V151" s="16"/>
      <c r="W151" s="43"/>
    </row>
    <row r="152" spans="1:34" x14ac:dyDescent="0.25">
      <c r="B152" s="42"/>
      <c r="C152" s="16"/>
      <c r="D152" s="16"/>
      <c r="E152" s="16"/>
      <c r="F152" s="16"/>
      <c r="G152" s="43"/>
      <c r="I152" s="59"/>
      <c r="J152" s="16"/>
      <c r="K152" s="331"/>
      <c r="L152" s="16"/>
      <c r="M152" s="43"/>
      <c r="O152" s="59"/>
      <c r="P152" s="26"/>
      <c r="Q152" s="16"/>
      <c r="R152" s="43"/>
      <c r="S152" s="342">
        <f t="shared" si="2"/>
        <v>0</v>
      </c>
      <c r="T152" s="54"/>
      <c r="U152" s="26"/>
      <c r="V152" s="16"/>
      <c r="W152" s="43"/>
    </row>
    <row r="153" spans="1:34" x14ac:dyDescent="0.25">
      <c r="B153" s="42"/>
      <c r="C153" s="16"/>
      <c r="D153" s="16"/>
      <c r="E153" s="16"/>
      <c r="F153" s="16"/>
      <c r="G153" s="43"/>
      <c r="I153" s="59"/>
      <c r="J153" s="16"/>
      <c r="K153" s="331"/>
      <c r="L153" s="16"/>
      <c r="M153" s="43"/>
      <c r="O153" s="59"/>
      <c r="P153" s="26"/>
      <c r="Q153" s="16"/>
      <c r="R153" s="43"/>
      <c r="S153" s="342">
        <f t="shared" si="2"/>
        <v>0</v>
      </c>
      <c r="T153" s="54"/>
      <c r="U153" s="26"/>
      <c r="V153" s="16"/>
      <c r="W153" s="43"/>
      <c r="AE153" s="11"/>
      <c r="AF153" s="10"/>
      <c r="AG153" s="10"/>
      <c r="AH153" s="10"/>
    </row>
    <row r="154" spans="1:34" x14ac:dyDescent="0.25">
      <c r="B154" s="42"/>
      <c r="C154" s="16"/>
      <c r="D154" s="16"/>
      <c r="E154" s="16"/>
      <c r="F154" s="16"/>
      <c r="G154" s="43"/>
      <c r="I154" s="59"/>
      <c r="J154" s="16"/>
      <c r="K154" s="331"/>
      <c r="L154" s="16"/>
      <c r="M154" s="43"/>
      <c r="O154" s="59"/>
      <c r="P154" s="26"/>
      <c r="Q154" s="16"/>
      <c r="R154" s="43"/>
      <c r="S154" s="342">
        <f t="shared" si="2"/>
        <v>0</v>
      </c>
      <c r="T154" s="54"/>
      <c r="U154" s="26"/>
      <c r="V154" s="16"/>
      <c r="W154" s="43"/>
    </row>
    <row r="155" spans="1:34" x14ac:dyDescent="0.25">
      <c r="B155" s="42"/>
      <c r="C155" s="16"/>
      <c r="D155" s="16"/>
      <c r="E155" s="16"/>
      <c r="F155" s="16"/>
      <c r="G155" s="43"/>
      <c r="I155" s="59"/>
      <c r="J155" s="16"/>
      <c r="K155" s="331"/>
      <c r="L155" s="16"/>
      <c r="M155" s="43"/>
      <c r="O155" s="59"/>
      <c r="P155" s="26"/>
      <c r="Q155" s="16"/>
      <c r="R155" s="43"/>
      <c r="S155" s="342">
        <f t="shared" si="2"/>
        <v>0</v>
      </c>
      <c r="T155" s="54"/>
      <c r="U155" s="26"/>
      <c r="V155" s="16"/>
      <c r="W155" s="43"/>
    </row>
    <row r="156" spans="1:34" x14ac:dyDescent="0.25">
      <c r="B156" s="44"/>
      <c r="C156" s="45"/>
      <c r="D156" s="45"/>
      <c r="E156" s="45"/>
      <c r="F156" s="45"/>
      <c r="G156" s="46"/>
      <c r="I156" s="59"/>
      <c r="J156" s="16"/>
      <c r="K156" s="331"/>
      <c r="L156" s="16"/>
      <c r="M156" s="43"/>
      <c r="O156" s="59"/>
      <c r="P156" s="26"/>
      <c r="Q156" s="16"/>
      <c r="R156" s="43"/>
      <c r="S156" s="342">
        <f t="shared" si="2"/>
        <v>0</v>
      </c>
      <c r="T156" s="54"/>
      <c r="U156" s="26"/>
      <c r="V156" s="16"/>
      <c r="W156" s="43"/>
    </row>
    <row r="157" spans="1:34" x14ac:dyDescent="0.25">
      <c r="I157" s="59"/>
      <c r="J157" s="16"/>
      <c r="K157" s="331"/>
      <c r="L157" s="16"/>
      <c r="M157" s="43"/>
      <c r="O157" s="59"/>
      <c r="P157" s="26"/>
      <c r="Q157" s="16"/>
      <c r="R157" s="43"/>
      <c r="S157" s="342">
        <f t="shared" si="2"/>
        <v>0</v>
      </c>
      <c r="T157" s="54"/>
      <c r="U157" s="26"/>
      <c r="V157" s="16"/>
      <c r="W157" s="43"/>
    </row>
    <row r="158" spans="1:34" x14ac:dyDescent="0.25">
      <c r="A158" s="1" t="s">
        <v>627</v>
      </c>
      <c r="B158" s="39" t="str" cm="1">
        <f t="array" ref="B158">IFERROR(_xlfn.CHOOSECOLS(_xlfn._xlws.FILTER('SpaceCA (3)'!E5:AE24,'SpaceCA (3)'!AA5:AA24&gt;0,""),1,23,24,25,26,27),"")</f>
        <v/>
      </c>
      <c r="C158" s="40"/>
      <c r="D158" s="40"/>
      <c r="E158" s="40"/>
      <c r="F158" s="40"/>
      <c r="G158" s="41"/>
      <c r="I158" s="59"/>
      <c r="J158" s="16"/>
      <c r="K158" s="331"/>
      <c r="L158" s="16"/>
      <c r="M158" s="43"/>
      <c r="O158" s="59"/>
      <c r="P158" s="26"/>
      <c r="Q158" s="16"/>
      <c r="R158" s="43"/>
      <c r="S158" s="342">
        <f t="shared" si="2"/>
        <v>0</v>
      </c>
      <c r="T158" s="54"/>
      <c r="U158" s="26"/>
      <c r="V158" s="16"/>
      <c r="W158" s="43"/>
    </row>
    <row r="159" spans="1:34" x14ac:dyDescent="0.25">
      <c r="B159" s="42"/>
      <c r="C159" s="16"/>
      <c r="D159" s="16"/>
      <c r="E159" s="16"/>
      <c r="F159" s="16"/>
      <c r="G159" s="43"/>
      <c r="I159" s="59"/>
      <c r="J159" s="16"/>
      <c r="K159" s="331"/>
      <c r="L159" s="16"/>
      <c r="M159" s="43"/>
      <c r="O159" s="59"/>
      <c r="P159" s="26"/>
      <c r="Q159" s="16"/>
      <c r="R159" s="43"/>
      <c r="S159" s="342">
        <f t="shared" si="2"/>
        <v>0</v>
      </c>
      <c r="T159" s="54"/>
      <c r="U159" s="26"/>
      <c r="V159" s="16"/>
      <c r="W159" s="43"/>
    </row>
    <row r="160" spans="1:34" x14ac:dyDescent="0.25">
      <c r="B160" s="42"/>
      <c r="C160" s="16"/>
      <c r="D160" s="16"/>
      <c r="E160" s="16"/>
      <c r="F160" s="16"/>
      <c r="G160" s="43"/>
      <c r="I160" s="59"/>
      <c r="J160" s="16"/>
      <c r="K160" s="331"/>
      <c r="L160" s="16"/>
      <c r="M160" s="43"/>
      <c r="O160" s="59"/>
      <c r="P160" s="26"/>
      <c r="Q160" s="16"/>
      <c r="R160" s="43"/>
      <c r="S160" s="342">
        <f t="shared" ref="S160:S223" si="3">IFERROR(TEXT(TIMEVALUE(LEFT(P160,8)),"hh:mm")+O160,O160)</f>
        <v>0</v>
      </c>
      <c r="T160" s="54"/>
      <c r="U160" s="26"/>
      <c r="V160" s="16"/>
      <c r="W160" s="43"/>
    </row>
    <row r="161" spans="2:23" x14ac:dyDescent="0.25">
      <c r="B161" s="42"/>
      <c r="C161" s="16"/>
      <c r="D161" s="16"/>
      <c r="E161" s="16"/>
      <c r="F161" s="16"/>
      <c r="G161" s="43"/>
      <c r="I161" s="59"/>
      <c r="J161" s="16"/>
      <c r="K161" s="331"/>
      <c r="L161" s="16"/>
      <c r="M161" s="43"/>
      <c r="O161" s="59"/>
      <c r="P161" s="26"/>
      <c r="Q161" s="16"/>
      <c r="R161" s="43"/>
      <c r="S161" s="342">
        <f t="shared" si="3"/>
        <v>0</v>
      </c>
      <c r="T161" s="54"/>
      <c r="U161" s="26"/>
      <c r="V161" s="16"/>
      <c r="W161" s="43"/>
    </row>
    <row r="162" spans="2:23" x14ac:dyDescent="0.25">
      <c r="B162" s="42"/>
      <c r="C162" s="16"/>
      <c r="D162" s="16"/>
      <c r="E162" s="16"/>
      <c r="F162" s="16"/>
      <c r="G162" s="43"/>
      <c r="I162" s="59"/>
      <c r="J162" s="16"/>
      <c r="K162" s="331"/>
      <c r="L162" s="16"/>
      <c r="M162" s="43"/>
      <c r="O162" s="59"/>
      <c r="P162" s="26"/>
      <c r="Q162" s="16"/>
      <c r="R162" s="43"/>
      <c r="S162" s="342">
        <f t="shared" si="3"/>
        <v>0</v>
      </c>
      <c r="T162" s="54"/>
      <c r="U162" s="26"/>
      <c r="V162" s="16"/>
      <c r="W162" s="43"/>
    </row>
    <row r="163" spans="2:23" x14ac:dyDescent="0.25">
      <c r="B163" s="42"/>
      <c r="C163" s="16"/>
      <c r="D163" s="16"/>
      <c r="E163" s="16"/>
      <c r="F163" s="16"/>
      <c r="G163" s="43"/>
      <c r="I163" s="59"/>
      <c r="J163" s="16"/>
      <c r="K163" s="331"/>
      <c r="L163" s="16"/>
      <c r="M163" s="43"/>
      <c r="O163" s="59"/>
      <c r="P163" s="26"/>
      <c r="Q163" s="16"/>
      <c r="R163" s="43"/>
      <c r="S163" s="342">
        <f t="shared" si="3"/>
        <v>0</v>
      </c>
      <c r="T163" s="54"/>
      <c r="U163" s="26"/>
      <c r="V163" s="16"/>
      <c r="W163" s="43"/>
    </row>
    <row r="164" spans="2:23" x14ac:dyDescent="0.25">
      <c r="B164" s="42"/>
      <c r="C164" s="16"/>
      <c r="D164" s="16"/>
      <c r="E164" s="16"/>
      <c r="F164" s="16"/>
      <c r="G164" s="43"/>
      <c r="I164" s="59"/>
      <c r="J164" s="16"/>
      <c r="K164" s="331"/>
      <c r="L164" s="16"/>
      <c r="M164" s="43"/>
      <c r="O164" s="59"/>
      <c r="P164" s="26"/>
      <c r="Q164" s="16"/>
      <c r="R164" s="43"/>
      <c r="S164" s="342">
        <f t="shared" si="3"/>
        <v>0</v>
      </c>
      <c r="T164" s="54"/>
      <c r="U164" s="26"/>
      <c r="V164" s="16"/>
      <c r="W164" s="43"/>
    </row>
    <row r="165" spans="2:23" x14ac:dyDescent="0.25">
      <c r="B165" s="42"/>
      <c r="C165" s="16"/>
      <c r="D165" s="16"/>
      <c r="E165" s="16"/>
      <c r="F165" s="16"/>
      <c r="G165" s="43"/>
      <c r="I165" s="59"/>
      <c r="J165" s="16"/>
      <c r="K165" s="331"/>
      <c r="L165" s="16"/>
      <c r="M165" s="43"/>
      <c r="O165" s="59"/>
      <c r="P165" s="26"/>
      <c r="Q165" s="16"/>
      <c r="R165" s="43"/>
      <c r="S165" s="342">
        <f t="shared" si="3"/>
        <v>0</v>
      </c>
      <c r="T165" s="54"/>
      <c r="U165" s="26"/>
      <c r="V165" s="16"/>
      <c r="W165" s="43"/>
    </row>
    <row r="166" spans="2:23" x14ac:dyDescent="0.25">
      <c r="B166" s="42"/>
      <c r="C166" s="16"/>
      <c r="D166" s="16"/>
      <c r="E166" s="16"/>
      <c r="F166" s="16"/>
      <c r="G166" s="43"/>
      <c r="I166" s="59"/>
      <c r="J166" s="16"/>
      <c r="K166" s="331"/>
      <c r="L166" s="16"/>
      <c r="M166" s="43"/>
      <c r="O166" s="59"/>
      <c r="P166" s="26"/>
      <c r="Q166" s="16"/>
      <c r="R166" s="43"/>
      <c r="S166" s="342">
        <f t="shared" si="3"/>
        <v>0</v>
      </c>
      <c r="T166" s="54"/>
      <c r="U166" s="26"/>
      <c r="V166" s="16"/>
      <c r="W166" s="43"/>
    </row>
    <row r="167" spans="2:23" x14ac:dyDescent="0.25">
      <c r="B167" s="42"/>
      <c r="C167" s="16"/>
      <c r="D167" s="16"/>
      <c r="E167" s="16"/>
      <c r="F167" s="16"/>
      <c r="G167" s="43"/>
      <c r="I167" s="59"/>
      <c r="J167" s="16"/>
      <c r="K167" s="331"/>
      <c r="L167" s="16"/>
      <c r="M167" s="43"/>
      <c r="O167" s="59"/>
      <c r="P167" s="26"/>
      <c r="Q167" s="16"/>
      <c r="R167" s="43"/>
      <c r="S167" s="342">
        <f t="shared" si="3"/>
        <v>0</v>
      </c>
      <c r="T167" s="54"/>
      <c r="U167" s="26"/>
      <c r="V167" s="16"/>
      <c r="W167" s="43"/>
    </row>
    <row r="168" spans="2:23" x14ac:dyDescent="0.25">
      <c r="B168" s="42"/>
      <c r="C168" s="16"/>
      <c r="D168" s="16"/>
      <c r="E168" s="16"/>
      <c r="F168" s="16"/>
      <c r="G168" s="43"/>
      <c r="I168" s="59"/>
      <c r="J168" s="16"/>
      <c r="K168" s="331"/>
      <c r="L168" s="16"/>
      <c r="M168" s="43"/>
      <c r="O168" s="59"/>
      <c r="P168" s="26"/>
      <c r="Q168" s="16"/>
      <c r="R168" s="43"/>
      <c r="S168" s="342">
        <f t="shared" si="3"/>
        <v>0</v>
      </c>
      <c r="T168" s="54"/>
      <c r="U168" s="26"/>
      <c r="V168" s="16"/>
      <c r="W168" s="43"/>
    </row>
    <row r="169" spans="2:23" x14ac:dyDescent="0.25">
      <c r="B169" s="42"/>
      <c r="C169" s="16"/>
      <c r="D169" s="16"/>
      <c r="E169" s="16"/>
      <c r="F169" s="16"/>
      <c r="G169" s="43"/>
      <c r="I169" s="59"/>
      <c r="J169" s="16"/>
      <c r="K169" s="331"/>
      <c r="L169" s="16"/>
      <c r="M169" s="43"/>
      <c r="O169" s="59"/>
      <c r="P169" s="26"/>
      <c r="Q169" s="16"/>
      <c r="R169" s="43"/>
      <c r="S169" s="342">
        <f t="shared" si="3"/>
        <v>0</v>
      </c>
      <c r="T169" s="54"/>
      <c r="U169" s="26"/>
      <c r="V169" s="16"/>
      <c r="W169" s="43"/>
    </row>
    <row r="170" spans="2:23" x14ac:dyDescent="0.25">
      <c r="B170" s="42"/>
      <c r="C170" s="16"/>
      <c r="D170" s="16"/>
      <c r="E170" s="16"/>
      <c r="F170" s="16"/>
      <c r="G170" s="43"/>
      <c r="I170" s="59"/>
      <c r="J170" s="16"/>
      <c r="K170" s="331"/>
      <c r="L170" s="16"/>
      <c r="M170" s="43"/>
      <c r="O170" s="59"/>
      <c r="P170" s="26"/>
      <c r="Q170" s="16"/>
      <c r="R170" s="43"/>
      <c r="S170" s="342">
        <f t="shared" si="3"/>
        <v>0</v>
      </c>
      <c r="T170" s="54"/>
      <c r="U170" s="26"/>
      <c r="V170" s="16"/>
      <c r="W170" s="43"/>
    </row>
    <row r="171" spans="2:23" x14ac:dyDescent="0.25">
      <c r="B171" s="42"/>
      <c r="C171" s="16"/>
      <c r="D171" s="16"/>
      <c r="E171" s="16"/>
      <c r="F171" s="16"/>
      <c r="G171" s="43"/>
      <c r="I171" s="59"/>
      <c r="J171" s="16"/>
      <c r="K171" s="331"/>
      <c r="L171" s="16"/>
      <c r="M171" s="43"/>
      <c r="O171" s="59"/>
      <c r="P171" s="26"/>
      <c r="Q171" s="16"/>
      <c r="R171" s="43"/>
      <c r="S171" s="342">
        <f t="shared" si="3"/>
        <v>0</v>
      </c>
      <c r="T171" s="54"/>
      <c r="U171" s="26"/>
      <c r="V171" s="16"/>
      <c r="W171" s="43"/>
    </row>
    <row r="172" spans="2:23" x14ac:dyDescent="0.25">
      <c r="B172" s="42"/>
      <c r="C172" s="16"/>
      <c r="D172" s="16"/>
      <c r="E172" s="16"/>
      <c r="F172" s="16"/>
      <c r="G172" s="43"/>
      <c r="I172" s="59"/>
      <c r="J172" s="16"/>
      <c r="K172" s="331"/>
      <c r="L172" s="16"/>
      <c r="M172" s="43"/>
      <c r="O172" s="59"/>
      <c r="P172" s="26"/>
      <c r="Q172" s="16"/>
      <c r="R172" s="43"/>
      <c r="S172" s="342">
        <f t="shared" si="3"/>
        <v>0</v>
      </c>
      <c r="T172" s="54"/>
      <c r="U172" s="26"/>
      <c r="V172" s="16"/>
      <c r="W172" s="43"/>
    </row>
    <row r="173" spans="2:23" x14ac:dyDescent="0.25">
      <c r="B173" s="42"/>
      <c r="C173" s="16"/>
      <c r="D173" s="16"/>
      <c r="E173" s="16"/>
      <c r="F173" s="16"/>
      <c r="G173" s="43"/>
      <c r="I173" s="59"/>
      <c r="J173" s="16"/>
      <c r="K173" s="331"/>
      <c r="L173" s="16"/>
      <c r="M173" s="43"/>
      <c r="O173" s="59"/>
      <c r="P173" s="26"/>
      <c r="Q173" s="16"/>
      <c r="R173" s="43"/>
      <c r="S173" s="342">
        <f t="shared" si="3"/>
        <v>0</v>
      </c>
      <c r="T173" s="54"/>
      <c r="U173" s="26"/>
      <c r="V173" s="16"/>
      <c r="W173" s="43"/>
    </row>
    <row r="174" spans="2:23" x14ac:dyDescent="0.25">
      <c r="B174" s="42"/>
      <c r="C174" s="16"/>
      <c r="D174" s="16"/>
      <c r="E174" s="16"/>
      <c r="F174" s="16"/>
      <c r="G174" s="43"/>
      <c r="I174" s="59"/>
      <c r="J174" s="16"/>
      <c r="K174" s="331"/>
      <c r="L174" s="16"/>
      <c r="M174" s="43"/>
      <c r="O174" s="59"/>
      <c r="P174" s="26"/>
      <c r="Q174" s="16"/>
      <c r="R174" s="43"/>
      <c r="S174" s="342">
        <f t="shared" si="3"/>
        <v>0</v>
      </c>
      <c r="T174" s="54"/>
      <c r="U174" s="26"/>
      <c r="V174" s="16"/>
      <c r="W174" s="43"/>
    </row>
    <row r="175" spans="2:23" x14ac:dyDescent="0.25">
      <c r="B175" s="42"/>
      <c r="C175" s="16"/>
      <c r="D175" s="16"/>
      <c r="E175" s="16"/>
      <c r="F175" s="16"/>
      <c r="G175" s="43"/>
      <c r="I175" s="59"/>
      <c r="J175" s="16"/>
      <c r="K175" s="331"/>
      <c r="L175" s="16"/>
      <c r="M175" s="43"/>
      <c r="O175" s="59"/>
      <c r="P175" s="26"/>
      <c r="Q175" s="16"/>
      <c r="R175" s="43"/>
      <c r="S175" s="342">
        <f t="shared" si="3"/>
        <v>0</v>
      </c>
      <c r="T175" s="54"/>
      <c r="U175" s="26"/>
      <c r="V175" s="16"/>
      <c r="W175" s="43"/>
    </row>
    <row r="176" spans="2:23" x14ac:dyDescent="0.25">
      <c r="B176" s="42"/>
      <c r="C176" s="16"/>
      <c r="D176" s="16"/>
      <c r="E176" s="16"/>
      <c r="F176" s="16"/>
      <c r="G176" s="43"/>
      <c r="I176" s="59"/>
      <c r="J176" s="16"/>
      <c r="K176" s="331"/>
      <c r="L176" s="16"/>
      <c r="M176" s="43"/>
      <c r="O176" s="59"/>
      <c r="P176" s="26"/>
      <c r="Q176" s="16"/>
      <c r="R176" s="43"/>
      <c r="S176" s="342">
        <f t="shared" si="3"/>
        <v>0</v>
      </c>
      <c r="T176" s="54"/>
      <c r="U176" s="26"/>
      <c r="V176" s="16"/>
      <c r="W176" s="43"/>
    </row>
    <row r="177" spans="1:23" x14ac:dyDescent="0.25">
      <c r="B177" s="44"/>
      <c r="C177" s="45"/>
      <c r="D177" s="45"/>
      <c r="E177" s="45"/>
      <c r="F177" s="45"/>
      <c r="G177" s="46"/>
      <c r="I177" s="59"/>
      <c r="J177" s="16"/>
      <c r="K177" s="331"/>
      <c r="L177" s="16"/>
      <c r="M177" s="43"/>
      <c r="O177" s="59"/>
      <c r="P177" s="26"/>
      <c r="Q177" s="16"/>
      <c r="R177" s="43"/>
      <c r="S177" s="342">
        <f t="shared" si="3"/>
        <v>0</v>
      </c>
      <c r="T177" s="54"/>
      <c r="U177" s="26"/>
      <c r="V177" s="16"/>
      <c r="W177" s="43"/>
    </row>
    <row r="178" spans="1:23" x14ac:dyDescent="0.25">
      <c r="I178" s="59"/>
      <c r="J178" s="16"/>
      <c r="K178" s="331"/>
      <c r="L178" s="16"/>
      <c r="M178" s="43"/>
      <c r="O178" s="59"/>
      <c r="P178" s="26"/>
      <c r="Q178" s="16"/>
      <c r="R178" s="43"/>
      <c r="S178" s="342">
        <f t="shared" si="3"/>
        <v>0</v>
      </c>
      <c r="T178" s="54"/>
      <c r="U178" s="26"/>
      <c r="V178" s="16"/>
      <c r="W178" s="43"/>
    </row>
    <row r="179" spans="1:23" x14ac:dyDescent="0.25">
      <c r="A179" s="1" t="s">
        <v>628</v>
      </c>
      <c r="B179" s="39" t="str" cm="1">
        <f t="array" ref="B179">IFERROR(_xlfn.CHOOSECOLS(_xlfn._xlws.FILTER('SpaceCA (4)'!E5:AE13,'SpaceCA (4)'!AA5:AA13&gt;0,""),1,23,24,25,26,27),"")</f>
        <v/>
      </c>
      <c r="C179" s="40"/>
      <c r="D179" s="40"/>
      <c r="E179" s="40"/>
      <c r="F179" s="40"/>
      <c r="G179" s="41"/>
      <c r="I179" s="59"/>
      <c r="J179" s="16"/>
      <c r="K179" s="331"/>
      <c r="L179" s="16"/>
      <c r="M179" s="43"/>
      <c r="O179" s="59"/>
      <c r="P179" s="26"/>
      <c r="Q179" s="16"/>
      <c r="R179" s="43"/>
      <c r="S179" s="342">
        <f t="shared" si="3"/>
        <v>0</v>
      </c>
      <c r="T179" s="54"/>
      <c r="U179" s="26"/>
      <c r="V179" s="16"/>
      <c r="W179" s="43"/>
    </row>
    <row r="180" spans="1:23" x14ac:dyDescent="0.25">
      <c r="B180" s="42"/>
      <c r="C180" s="16"/>
      <c r="D180" s="16"/>
      <c r="E180" s="16"/>
      <c r="F180" s="16"/>
      <c r="G180" s="43"/>
      <c r="I180" s="59"/>
      <c r="J180" s="16"/>
      <c r="K180" s="331"/>
      <c r="L180" s="16"/>
      <c r="M180" s="43"/>
      <c r="O180" s="59"/>
      <c r="P180" s="26"/>
      <c r="Q180" s="16"/>
      <c r="R180" s="43"/>
      <c r="S180" s="342">
        <f t="shared" si="3"/>
        <v>0</v>
      </c>
      <c r="T180" s="54"/>
      <c r="U180" s="26"/>
      <c r="V180" s="16"/>
      <c r="W180" s="43"/>
    </row>
    <row r="181" spans="1:23" x14ac:dyDescent="0.25">
      <c r="B181" s="42"/>
      <c r="C181" s="16"/>
      <c r="D181" s="16"/>
      <c r="E181" s="16"/>
      <c r="F181" s="16"/>
      <c r="G181" s="43"/>
      <c r="I181" s="59"/>
      <c r="J181" s="16"/>
      <c r="K181" s="331"/>
      <c r="L181" s="16"/>
      <c r="M181" s="43"/>
      <c r="O181" s="59"/>
      <c r="P181" s="26"/>
      <c r="Q181" s="16"/>
      <c r="R181" s="43"/>
      <c r="S181" s="342">
        <f t="shared" si="3"/>
        <v>0</v>
      </c>
      <c r="T181" s="54"/>
      <c r="U181" s="26"/>
      <c r="V181" s="16"/>
      <c r="W181" s="43"/>
    </row>
    <row r="182" spans="1:23" x14ac:dyDescent="0.25">
      <c r="B182" s="42"/>
      <c r="C182" s="16"/>
      <c r="D182" s="16"/>
      <c r="E182" s="16"/>
      <c r="F182" s="16"/>
      <c r="G182" s="43"/>
      <c r="I182" s="59"/>
      <c r="J182" s="16"/>
      <c r="K182" s="331"/>
      <c r="L182" s="16"/>
      <c r="M182" s="43"/>
      <c r="O182" s="59"/>
      <c r="P182" s="26"/>
      <c r="Q182" s="16"/>
      <c r="R182" s="43"/>
      <c r="S182" s="342">
        <f t="shared" si="3"/>
        <v>0</v>
      </c>
      <c r="T182" s="54"/>
      <c r="U182" s="26"/>
      <c r="V182" s="16"/>
      <c r="W182" s="43"/>
    </row>
    <row r="183" spans="1:23" x14ac:dyDescent="0.25">
      <c r="B183" s="42"/>
      <c r="C183" s="16"/>
      <c r="D183" s="16"/>
      <c r="E183" s="16"/>
      <c r="F183" s="16"/>
      <c r="G183" s="43"/>
      <c r="I183" s="59"/>
      <c r="J183" s="16"/>
      <c r="K183" s="331"/>
      <c r="L183" s="16"/>
      <c r="M183" s="43"/>
      <c r="O183" s="59"/>
      <c r="P183" s="26"/>
      <c r="Q183" s="16"/>
      <c r="R183" s="43"/>
      <c r="S183" s="342">
        <f t="shared" si="3"/>
        <v>0</v>
      </c>
      <c r="T183" s="54"/>
      <c r="U183" s="26"/>
      <c r="V183" s="16"/>
      <c r="W183" s="43"/>
    </row>
    <row r="184" spans="1:23" x14ac:dyDescent="0.25">
      <c r="B184" s="42"/>
      <c r="C184" s="16"/>
      <c r="D184" s="16"/>
      <c r="E184" s="16"/>
      <c r="F184" s="16"/>
      <c r="G184" s="43"/>
      <c r="I184" s="59"/>
      <c r="J184" s="16"/>
      <c r="K184" s="331"/>
      <c r="L184" s="16"/>
      <c r="M184" s="43"/>
      <c r="O184" s="59"/>
      <c r="P184" s="26"/>
      <c r="Q184" s="16"/>
      <c r="R184" s="43"/>
      <c r="S184" s="342">
        <f t="shared" si="3"/>
        <v>0</v>
      </c>
      <c r="T184" s="54"/>
      <c r="U184" s="26"/>
      <c r="V184" s="16"/>
      <c r="W184" s="43"/>
    </row>
    <row r="185" spans="1:23" x14ac:dyDescent="0.25">
      <c r="B185" s="42"/>
      <c r="C185" s="16"/>
      <c r="D185" s="16"/>
      <c r="E185" s="16"/>
      <c r="F185" s="16"/>
      <c r="G185" s="43"/>
      <c r="I185" s="59"/>
      <c r="J185" s="16"/>
      <c r="K185" s="331"/>
      <c r="L185" s="16"/>
      <c r="M185" s="43"/>
      <c r="O185" s="59"/>
      <c r="P185" s="26"/>
      <c r="Q185" s="16"/>
      <c r="R185" s="43"/>
      <c r="S185" s="342">
        <f t="shared" si="3"/>
        <v>0</v>
      </c>
      <c r="T185" s="54"/>
      <c r="U185" s="26"/>
      <c r="V185" s="16"/>
      <c r="W185" s="43"/>
    </row>
    <row r="186" spans="1:23" x14ac:dyDescent="0.25">
      <c r="B186" s="42"/>
      <c r="C186" s="16"/>
      <c r="D186" s="16"/>
      <c r="E186" s="16"/>
      <c r="F186" s="16"/>
      <c r="G186" s="43"/>
      <c r="I186" s="59"/>
      <c r="J186" s="16"/>
      <c r="K186" s="331"/>
      <c r="L186" s="16"/>
      <c r="M186" s="43"/>
      <c r="O186" s="59"/>
      <c r="P186" s="26"/>
      <c r="Q186" s="16"/>
      <c r="R186" s="43"/>
      <c r="S186" s="342">
        <f t="shared" si="3"/>
        <v>0</v>
      </c>
      <c r="T186" s="54"/>
      <c r="U186" s="26"/>
      <c r="V186" s="16"/>
      <c r="W186" s="43"/>
    </row>
    <row r="187" spans="1:23" x14ac:dyDescent="0.25">
      <c r="B187" s="44"/>
      <c r="C187" s="45"/>
      <c r="D187" s="45"/>
      <c r="E187" s="45"/>
      <c r="F187" s="45"/>
      <c r="G187" s="46"/>
      <c r="I187" s="59"/>
      <c r="J187" s="16"/>
      <c r="K187" s="331"/>
      <c r="L187" s="16"/>
      <c r="M187" s="43"/>
      <c r="O187" s="59"/>
      <c r="P187" s="26"/>
      <c r="Q187" s="16"/>
      <c r="R187" s="43"/>
      <c r="S187" s="342">
        <f t="shared" si="3"/>
        <v>0</v>
      </c>
      <c r="T187" s="54"/>
      <c r="U187" s="26"/>
      <c r="V187" s="16"/>
      <c r="W187" s="43"/>
    </row>
    <row r="188" spans="1:23" x14ac:dyDescent="0.25">
      <c r="I188" s="59"/>
      <c r="J188" s="16"/>
      <c r="K188" s="331"/>
      <c r="L188" s="16"/>
      <c r="M188" s="43"/>
      <c r="O188" s="59"/>
      <c r="P188" s="26"/>
      <c r="Q188" s="16"/>
      <c r="R188" s="43"/>
      <c r="S188" s="342">
        <f t="shared" si="3"/>
        <v>0</v>
      </c>
      <c r="T188" s="54"/>
      <c r="U188" s="26"/>
      <c r="V188" s="16"/>
      <c r="W188" s="43"/>
    </row>
    <row r="189" spans="1:23" x14ac:dyDescent="0.25">
      <c r="A189" s="1" t="s">
        <v>637</v>
      </c>
      <c r="B189" s="39" t="str" cm="1">
        <f t="array" ref="B189">IFERROR(_xlfn.CHOOSECOLS(_xlfn._xlws.FILTER(SpaceGR!E6:Y18,SpaceGR!Q6:Q18&gt;0,""),1,13,18,19,20,21),"")</f>
        <v/>
      </c>
      <c r="C189" s="40"/>
      <c r="D189" s="40"/>
      <c r="E189" s="40"/>
      <c r="F189" s="40"/>
      <c r="G189" s="41"/>
      <c r="I189" s="59"/>
      <c r="J189" s="16"/>
      <c r="K189" s="331"/>
      <c r="L189" s="16"/>
      <c r="M189" s="43"/>
      <c r="O189" s="59"/>
      <c r="P189" s="26"/>
      <c r="Q189" s="16"/>
      <c r="R189" s="43"/>
      <c r="S189" s="342">
        <f t="shared" si="3"/>
        <v>0</v>
      </c>
      <c r="T189" s="54"/>
      <c r="U189" s="26"/>
      <c r="V189" s="16"/>
      <c r="W189" s="43"/>
    </row>
    <row r="190" spans="1:23" x14ac:dyDescent="0.25">
      <c r="B190" s="42"/>
      <c r="C190" s="16"/>
      <c r="D190" s="16"/>
      <c r="E190" s="16"/>
      <c r="F190" s="16"/>
      <c r="G190" s="43"/>
      <c r="I190" s="59"/>
      <c r="J190" s="16"/>
      <c r="K190" s="331"/>
      <c r="L190" s="16"/>
      <c r="M190" s="43"/>
      <c r="O190" s="59"/>
      <c r="P190" s="26"/>
      <c r="Q190" s="16"/>
      <c r="R190" s="43"/>
      <c r="S190" s="342">
        <f t="shared" si="3"/>
        <v>0</v>
      </c>
      <c r="T190" s="54"/>
      <c r="U190" s="26"/>
      <c r="V190" s="16"/>
      <c r="W190" s="43"/>
    </row>
    <row r="191" spans="1:23" x14ac:dyDescent="0.25">
      <c r="B191" s="42"/>
      <c r="C191" s="16"/>
      <c r="D191" s="16"/>
      <c r="E191" s="16"/>
      <c r="F191" s="16"/>
      <c r="G191" s="43"/>
      <c r="I191" s="59"/>
      <c r="J191" s="16"/>
      <c r="K191" s="331"/>
      <c r="L191" s="16"/>
      <c r="M191" s="43"/>
      <c r="O191" s="59"/>
      <c r="P191" s="26"/>
      <c r="Q191" s="16"/>
      <c r="R191" s="43"/>
      <c r="S191" s="342">
        <f t="shared" si="3"/>
        <v>0</v>
      </c>
      <c r="T191" s="54"/>
      <c r="U191" s="26"/>
      <c r="V191" s="16"/>
      <c r="W191" s="43"/>
    </row>
    <row r="192" spans="1:23" x14ac:dyDescent="0.25">
      <c r="B192" s="42"/>
      <c r="C192" s="16"/>
      <c r="D192" s="16"/>
      <c r="E192" s="16"/>
      <c r="F192" s="16"/>
      <c r="G192" s="43"/>
      <c r="I192" s="59"/>
      <c r="J192" s="16"/>
      <c r="K192" s="331"/>
      <c r="L192" s="16"/>
      <c r="M192" s="43"/>
      <c r="O192" s="59"/>
      <c r="P192" s="26"/>
      <c r="Q192" s="16"/>
      <c r="R192" s="43"/>
      <c r="S192" s="342">
        <f t="shared" si="3"/>
        <v>0</v>
      </c>
      <c r="T192" s="54"/>
      <c r="U192" s="26"/>
      <c r="V192" s="16"/>
      <c r="W192" s="43"/>
    </row>
    <row r="193" spans="2:23" x14ac:dyDescent="0.25">
      <c r="B193" s="42"/>
      <c r="C193" s="16"/>
      <c r="D193" s="16"/>
      <c r="E193" s="16"/>
      <c r="F193" s="16"/>
      <c r="G193" s="43"/>
      <c r="I193" s="59"/>
      <c r="J193" s="16"/>
      <c r="K193" s="331"/>
      <c r="L193" s="16"/>
      <c r="M193" s="43"/>
      <c r="O193" s="59"/>
      <c r="P193" s="26"/>
      <c r="Q193" s="16"/>
      <c r="R193" s="43"/>
      <c r="S193" s="342">
        <f t="shared" si="3"/>
        <v>0</v>
      </c>
      <c r="T193" s="54"/>
      <c r="U193" s="26"/>
      <c r="V193" s="16"/>
      <c r="W193" s="43"/>
    </row>
    <row r="194" spans="2:23" x14ac:dyDescent="0.25">
      <c r="B194" s="42"/>
      <c r="C194" s="16"/>
      <c r="D194" s="16"/>
      <c r="E194" s="16"/>
      <c r="F194" s="16"/>
      <c r="G194" s="43"/>
      <c r="I194" s="59"/>
      <c r="J194" s="16"/>
      <c r="K194" s="331"/>
      <c r="L194" s="16"/>
      <c r="M194" s="43"/>
      <c r="O194" s="59"/>
      <c r="P194" s="26"/>
      <c r="Q194" s="16"/>
      <c r="R194" s="43"/>
      <c r="S194" s="342">
        <f t="shared" si="3"/>
        <v>0</v>
      </c>
      <c r="T194" s="54"/>
      <c r="U194" s="26"/>
      <c r="V194" s="16"/>
      <c r="W194" s="43"/>
    </row>
    <row r="195" spans="2:23" x14ac:dyDescent="0.25">
      <c r="B195" s="42"/>
      <c r="C195" s="16"/>
      <c r="D195" s="16"/>
      <c r="E195" s="16"/>
      <c r="F195" s="16"/>
      <c r="G195" s="43"/>
      <c r="I195" s="59"/>
      <c r="J195" s="16"/>
      <c r="K195" s="331"/>
      <c r="L195" s="16"/>
      <c r="M195" s="43"/>
      <c r="O195" s="59"/>
      <c r="P195" s="26"/>
      <c r="Q195" s="16"/>
      <c r="R195" s="43"/>
      <c r="S195" s="342">
        <f t="shared" si="3"/>
        <v>0</v>
      </c>
      <c r="T195" s="54"/>
      <c r="U195" s="26"/>
      <c r="V195" s="16"/>
      <c r="W195" s="43"/>
    </row>
    <row r="196" spans="2:23" x14ac:dyDescent="0.25">
      <c r="B196" s="42"/>
      <c r="C196" s="16"/>
      <c r="D196" s="16"/>
      <c r="E196" s="16"/>
      <c r="F196" s="16"/>
      <c r="G196" s="43"/>
      <c r="I196" s="59"/>
      <c r="J196" s="16"/>
      <c r="K196" s="331"/>
      <c r="L196" s="16"/>
      <c r="M196" s="43"/>
      <c r="O196" s="59"/>
      <c r="P196" s="26"/>
      <c r="Q196" s="16"/>
      <c r="R196" s="43"/>
      <c r="S196" s="342">
        <f t="shared" si="3"/>
        <v>0</v>
      </c>
      <c r="T196" s="54"/>
      <c r="U196" s="26"/>
      <c r="V196" s="16"/>
      <c r="W196" s="43"/>
    </row>
    <row r="197" spans="2:23" x14ac:dyDescent="0.25">
      <c r="B197" s="42"/>
      <c r="C197" s="16"/>
      <c r="D197" s="16"/>
      <c r="E197" s="16"/>
      <c r="F197" s="16"/>
      <c r="G197" s="43"/>
      <c r="I197" s="59"/>
      <c r="J197" s="16"/>
      <c r="K197" s="331"/>
      <c r="L197" s="16"/>
      <c r="M197" s="43"/>
      <c r="O197" s="59"/>
      <c r="P197" s="26"/>
      <c r="Q197" s="16"/>
      <c r="R197" s="43"/>
      <c r="S197" s="342">
        <f t="shared" si="3"/>
        <v>0</v>
      </c>
      <c r="T197" s="54"/>
      <c r="U197" s="26"/>
      <c r="V197" s="16"/>
      <c r="W197" s="43"/>
    </row>
    <row r="198" spans="2:23" x14ac:dyDescent="0.25">
      <c r="B198" s="42"/>
      <c r="C198" s="16"/>
      <c r="D198" s="16"/>
      <c r="E198" s="16"/>
      <c r="F198" s="16"/>
      <c r="G198" s="43"/>
      <c r="I198" s="59"/>
      <c r="J198" s="16"/>
      <c r="K198" s="331"/>
      <c r="L198" s="16"/>
      <c r="M198" s="43"/>
      <c r="O198" s="59"/>
      <c r="P198" s="26"/>
      <c r="Q198" s="16"/>
      <c r="R198" s="43"/>
      <c r="S198" s="342">
        <f t="shared" si="3"/>
        <v>0</v>
      </c>
      <c r="T198" s="54"/>
      <c r="U198" s="26"/>
      <c r="V198" s="16"/>
      <c r="W198" s="43"/>
    </row>
    <row r="199" spans="2:23" x14ac:dyDescent="0.25">
      <c r="B199" s="42"/>
      <c r="C199" s="16"/>
      <c r="D199" s="16"/>
      <c r="E199" s="16"/>
      <c r="F199" s="16"/>
      <c r="G199" s="43"/>
      <c r="I199" s="59"/>
      <c r="J199" s="16"/>
      <c r="K199" s="331"/>
      <c r="L199" s="16"/>
      <c r="M199" s="43"/>
      <c r="O199" s="59"/>
      <c r="P199" s="26"/>
      <c r="Q199" s="16"/>
      <c r="R199" s="43"/>
      <c r="S199" s="342">
        <f t="shared" si="3"/>
        <v>0</v>
      </c>
      <c r="T199" s="54"/>
      <c r="U199" s="26"/>
      <c r="V199" s="16"/>
      <c r="W199" s="43"/>
    </row>
    <row r="200" spans="2:23" x14ac:dyDescent="0.25">
      <c r="B200" s="42"/>
      <c r="C200" s="16"/>
      <c r="D200" s="16"/>
      <c r="E200" s="16"/>
      <c r="F200" s="16"/>
      <c r="G200" s="43"/>
      <c r="I200" s="59"/>
      <c r="J200" s="16"/>
      <c r="K200" s="331"/>
      <c r="L200" s="16"/>
      <c r="M200" s="43"/>
      <c r="O200" s="59"/>
      <c r="P200" s="26"/>
      <c r="Q200" s="16"/>
      <c r="R200" s="43"/>
      <c r="S200" s="342">
        <f t="shared" si="3"/>
        <v>0</v>
      </c>
      <c r="T200" s="54"/>
      <c r="U200" s="26"/>
      <c r="V200" s="16"/>
      <c r="W200" s="43"/>
    </row>
    <row r="201" spans="2:23" x14ac:dyDescent="0.25">
      <c r="B201" s="42"/>
      <c r="C201" s="16"/>
      <c r="D201" s="16"/>
      <c r="E201" s="16"/>
      <c r="F201" s="16"/>
      <c r="G201" s="43"/>
      <c r="I201" s="59"/>
      <c r="J201" s="16"/>
      <c r="K201" s="331"/>
      <c r="L201" s="16"/>
      <c r="M201" s="43"/>
      <c r="O201" s="59"/>
      <c r="P201" s="26"/>
      <c r="Q201" s="16"/>
      <c r="R201" s="43"/>
      <c r="S201" s="342">
        <f t="shared" si="3"/>
        <v>0</v>
      </c>
      <c r="T201" s="54"/>
      <c r="U201" s="26"/>
      <c r="V201" s="16"/>
      <c r="W201" s="43"/>
    </row>
    <row r="202" spans="2:23" x14ac:dyDescent="0.25">
      <c r="B202" s="42"/>
      <c r="C202" s="16"/>
      <c r="D202" s="16"/>
      <c r="E202" s="16"/>
      <c r="F202" s="16"/>
      <c r="G202" s="43"/>
      <c r="I202" s="59"/>
      <c r="J202" s="16"/>
      <c r="K202" s="331"/>
      <c r="L202" s="16"/>
      <c r="M202" s="43"/>
      <c r="O202" s="59"/>
      <c r="P202" s="26"/>
      <c r="Q202" s="16"/>
      <c r="R202" s="43"/>
      <c r="S202" s="342">
        <f t="shared" si="3"/>
        <v>0</v>
      </c>
      <c r="T202" s="54"/>
      <c r="U202" s="26"/>
      <c r="V202" s="16"/>
      <c r="W202" s="43"/>
    </row>
    <row r="203" spans="2:23" x14ac:dyDescent="0.25">
      <c r="B203" s="42"/>
      <c r="C203" s="16"/>
      <c r="D203" s="16"/>
      <c r="E203" s="16"/>
      <c r="F203" s="16"/>
      <c r="G203" s="43"/>
      <c r="I203" s="59"/>
      <c r="J203" s="16"/>
      <c r="K203" s="331"/>
      <c r="L203" s="16"/>
      <c r="M203" s="43"/>
      <c r="O203" s="59"/>
      <c r="P203" s="26"/>
      <c r="Q203" s="16"/>
      <c r="R203" s="43"/>
      <c r="S203" s="342">
        <f t="shared" si="3"/>
        <v>0</v>
      </c>
      <c r="T203" s="54"/>
      <c r="U203" s="26"/>
      <c r="V203" s="16"/>
      <c r="W203" s="43"/>
    </row>
    <row r="204" spans="2:23" x14ac:dyDescent="0.25">
      <c r="B204" s="42"/>
      <c r="C204" s="16"/>
      <c r="D204" s="16"/>
      <c r="E204" s="16"/>
      <c r="F204" s="16"/>
      <c r="G204" s="43"/>
      <c r="I204" s="60"/>
      <c r="J204" s="45"/>
      <c r="K204" s="348"/>
      <c r="L204" s="45"/>
      <c r="M204" s="46"/>
      <c r="O204" s="59"/>
      <c r="P204" s="26"/>
      <c r="Q204" s="16"/>
      <c r="R204" s="43"/>
      <c r="S204" s="342">
        <f t="shared" si="3"/>
        <v>0</v>
      </c>
      <c r="T204" s="54"/>
      <c r="U204" s="26"/>
      <c r="V204" s="16"/>
      <c r="W204" s="43"/>
    </row>
    <row r="205" spans="2:23" x14ac:dyDescent="0.25">
      <c r="B205" s="42"/>
      <c r="C205" s="16"/>
      <c r="D205" s="16"/>
      <c r="E205" s="16"/>
      <c r="F205" s="16"/>
      <c r="G205" s="43"/>
      <c r="O205" s="59"/>
      <c r="P205" s="26"/>
      <c r="Q205" s="16"/>
      <c r="R205" s="43"/>
      <c r="S205" s="342">
        <f t="shared" si="3"/>
        <v>0</v>
      </c>
      <c r="T205" s="54"/>
      <c r="U205" s="26"/>
      <c r="V205" s="16"/>
      <c r="W205" s="43"/>
    </row>
    <row r="206" spans="2:23" x14ac:dyDescent="0.25">
      <c r="B206" s="42"/>
      <c r="C206" s="16"/>
      <c r="D206" s="16"/>
      <c r="E206" s="16"/>
      <c r="F206" s="16"/>
      <c r="G206" s="43"/>
      <c r="O206" s="59"/>
      <c r="P206" s="26"/>
      <c r="Q206" s="16"/>
      <c r="R206" s="43"/>
      <c r="S206" s="342">
        <f t="shared" si="3"/>
        <v>0</v>
      </c>
      <c r="T206" s="54"/>
      <c r="U206" s="26"/>
      <c r="V206" s="16"/>
      <c r="W206" s="43"/>
    </row>
    <row r="207" spans="2:23" x14ac:dyDescent="0.25">
      <c r="B207" s="42"/>
      <c r="C207" s="16"/>
      <c r="D207" s="16"/>
      <c r="E207" s="16"/>
      <c r="F207" s="16"/>
      <c r="G207" s="43"/>
      <c r="O207" s="59"/>
      <c r="P207" s="26"/>
      <c r="Q207" s="16"/>
      <c r="R207" s="43"/>
      <c r="S207" s="342">
        <f t="shared" si="3"/>
        <v>0</v>
      </c>
      <c r="T207" s="54"/>
      <c r="U207" s="26"/>
      <c r="V207" s="16"/>
      <c r="W207" s="43"/>
    </row>
    <row r="208" spans="2:23" x14ac:dyDescent="0.25">
      <c r="B208" s="42"/>
      <c r="C208" s="16"/>
      <c r="D208" s="16"/>
      <c r="E208" s="16"/>
      <c r="F208" s="16"/>
      <c r="G208" s="43"/>
      <c r="O208" s="59"/>
      <c r="P208" s="26"/>
      <c r="Q208" s="16"/>
      <c r="R208" s="43"/>
      <c r="S208" s="342">
        <f t="shared" si="3"/>
        <v>0</v>
      </c>
      <c r="T208" s="54"/>
      <c r="U208" s="26"/>
      <c r="V208" s="16"/>
      <c r="W208" s="43"/>
    </row>
    <row r="209" spans="1:23" x14ac:dyDescent="0.25">
      <c r="B209" s="42"/>
      <c r="C209" s="16"/>
      <c r="D209" s="16"/>
      <c r="E209" s="16"/>
      <c r="F209" s="16"/>
      <c r="G209" s="43"/>
      <c r="O209" s="59"/>
      <c r="P209" s="26"/>
      <c r="Q209" s="16"/>
      <c r="R209" s="43"/>
      <c r="S209" s="342">
        <f t="shared" si="3"/>
        <v>0</v>
      </c>
      <c r="T209" s="54"/>
      <c r="U209" s="26"/>
      <c r="V209" s="16"/>
      <c r="W209" s="43"/>
    </row>
    <row r="210" spans="1:23" x14ac:dyDescent="0.25">
      <c r="B210" s="42"/>
      <c r="C210" s="16"/>
      <c r="D210" s="16"/>
      <c r="E210" s="16"/>
      <c r="F210" s="16"/>
      <c r="G210" s="43"/>
      <c r="O210" s="59"/>
      <c r="P210" s="26"/>
      <c r="Q210" s="16"/>
      <c r="R210" s="43"/>
      <c r="S210" s="342">
        <f t="shared" si="3"/>
        <v>0</v>
      </c>
      <c r="T210" s="54"/>
      <c r="U210" s="26"/>
      <c r="V210" s="16"/>
      <c r="W210" s="43"/>
    </row>
    <row r="211" spans="1:23" x14ac:dyDescent="0.25">
      <c r="B211" s="42"/>
      <c r="C211" s="16"/>
      <c r="D211" s="16"/>
      <c r="E211" s="16"/>
      <c r="F211" s="16"/>
      <c r="G211" s="43"/>
      <c r="O211" s="59"/>
      <c r="P211" s="26"/>
      <c r="Q211" s="16"/>
      <c r="R211" s="43"/>
      <c r="S211" s="342">
        <f t="shared" si="3"/>
        <v>0</v>
      </c>
      <c r="T211" s="54"/>
      <c r="U211" s="26"/>
      <c r="V211" s="16"/>
      <c r="W211" s="43"/>
    </row>
    <row r="212" spans="1:23" x14ac:dyDescent="0.25">
      <c r="B212" s="42"/>
      <c r="C212" s="16"/>
      <c r="D212" s="16"/>
      <c r="E212" s="16"/>
      <c r="F212" s="16"/>
      <c r="G212" s="43"/>
      <c r="O212" s="59"/>
      <c r="P212" s="26"/>
      <c r="Q212" s="16"/>
      <c r="R212" s="43"/>
      <c r="S212" s="342">
        <f t="shared" si="3"/>
        <v>0</v>
      </c>
      <c r="T212" s="54"/>
      <c r="U212" s="26"/>
      <c r="V212" s="16"/>
      <c r="W212" s="43"/>
    </row>
    <row r="213" spans="1:23" x14ac:dyDescent="0.25">
      <c r="B213" s="42"/>
      <c r="C213" s="16"/>
      <c r="D213" s="16"/>
      <c r="E213" s="16"/>
      <c r="F213" s="16"/>
      <c r="G213" s="43"/>
      <c r="O213" s="59"/>
      <c r="P213" s="26"/>
      <c r="Q213" s="16"/>
      <c r="R213" s="43"/>
      <c r="S213" s="342">
        <f t="shared" si="3"/>
        <v>0</v>
      </c>
      <c r="T213" s="54"/>
      <c r="U213" s="26"/>
      <c r="V213" s="16"/>
      <c r="W213" s="43"/>
    </row>
    <row r="214" spans="1:23" x14ac:dyDescent="0.25">
      <c r="B214" s="44"/>
      <c r="C214" s="45"/>
      <c r="D214" s="45"/>
      <c r="E214" s="45"/>
      <c r="F214" s="45"/>
      <c r="G214" s="46"/>
      <c r="O214" s="59"/>
      <c r="P214" s="26"/>
      <c r="Q214" s="16"/>
      <c r="R214" s="43"/>
      <c r="S214" s="342">
        <f t="shared" si="3"/>
        <v>0</v>
      </c>
      <c r="T214" s="54"/>
      <c r="U214" s="26"/>
      <c r="V214" s="16"/>
      <c r="W214" s="43"/>
    </row>
    <row r="215" spans="1:23" x14ac:dyDescent="0.25">
      <c r="O215" s="59"/>
      <c r="P215" s="26"/>
      <c r="Q215" s="16"/>
      <c r="R215" s="43"/>
      <c r="S215" s="342">
        <f t="shared" si="3"/>
        <v>0</v>
      </c>
      <c r="T215" s="54"/>
      <c r="U215" s="26"/>
      <c r="V215" s="16"/>
      <c r="W215" s="43"/>
    </row>
    <row r="216" spans="1:23" x14ac:dyDescent="0.25">
      <c r="A216" s="1" t="s">
        <v>850</v>
      </c>
      <c r="B216" s="39" t="str" cm="1">
        <f t="array" ref="B216">IFERROR(_xlfn.CHOOSECOLS(_xlfn._xlws.FILTER('SpaceFS (1)'!E6:Y55,'SpaceFS (1)'!Q6:Q55&gt;0,""),1,13,18,19,20,21),"")</f>
        <v/>
      </c>
      <c r="C216" s="40"/>
      <c r="D216" s="40"/>
      <c r="E216" s="40"/>
      <c r="F216" s="40"/>
      <c r="G216" s="41"/>
      <c r="O216" s="59"/>
      <c r="P216" s="26"/>
      <c r="Q216" s="16"/>
      <c r="R216" s="43"/>
      <c r="S216" s="342">
        <f t="shared" si="3"/>
        <v>0</v>
      </c>
      <c r="T216" s="54"/>
      <c r="U216" s="26"/>
      <c r="V216" s="16"/>
      <c r="W216" s="43"/>
    </row>
    <row r="217" spans="1:23" x14ac:dyDescent="0.25">
      <c r="B217" s="42"/>
      <c r="C217" s="16"/>
      <c r="D217" s="16"/>
      <c r="E217" s="16"/>
      <c r="F217" s="16"/>
      <c r="G217" s="43"/>
      <c r="O217" s="59"/>
      <c r="P217" s="26"/>
      <c r="Q217" s="16"/>
      <c r="R217" s="43"/>
      <c r="S217" s="342">
        <f t="shared" si="3"/>
        <v>0</v>
      </c>
      <c r="T217" s="54"/>
      <c r="U217" s="26"/>
      <c r="V217" s="16"/>
      <c r="W217" s="43"/>
    </row>
    <row r="218" spans="1:23" x14ac:dyDescent="0.25">
      <c r="B218" s="42"/>
      <c r="C218" s="16"/>
      <c r="D218" s="16"/>
      <c r="E218" s="16"/>
      <c r="F218" s="16"/>
      <c r="G218" s="43"/>
      <c r="O218" s="59"/>
      <c r="P218" s="26"/>
      <c r="Q218" s="16"/>
      <c r="R218" s="43"/>
      <c r="S218" s="342">
        <f t="shared" si="3"/>
        <v>0</v>
      </c>
      <c r="T218" s="54"/>
      <c r="U218" s="26"/>
      <c r="V218" s="16"/>
      <c r="W218" s="43"/>
    </row>
    <row r="219" spans="1:23" x14ac:dyDescent="0.25">
      <c r="B219" s="42"/>
      <c r="C219" s="16"/>
      <c r="D219" s="16"/>
      <c r="E219" s="16"/>
      <c r="F219" s="16"/>
      <c r="G219" s="43"/>
      <c r="O219" s="59"/>
      <c r="P219" s="26"/>
      <c r="Q219" s="16"/>
      <c r="R219" s="43"/>
      <c r="S219" s="342">
        <f t="shared" si="3"/>
        <v>0</v>
      </c>
      <c r="T219" s="54"/>
      <c r="U219" s="26"/>
      <c r="V219" s="16"/>
      <c r="W219" s="43"/>
    </row>
    <row r="220" spans="1:23" x14ac:dyDescent="0.25">
      <c r="B220" s="42"/>
      <c r="C220" s="16"/>
      <c r="D220" s="16"/>
      <c r="E220" s="16"/>
      <c r="F220" s="16"/>
      <c r="G220" s="43"/>
      <c r="O220" s="59"/>
      <c r="P220" s="26"/>
      <c r="Q220" s="16"/>
      <c r="R220" s="43"/>
      <c r="S220" s="342">
        <f t="shared" si="3"/>
        <v>0</v>
      </c>
      <c r="T220" s="54"/>
      <c r="U220" s="26"/>
      <c r="V220" s="16"/>
      <c r="W220" s="43"/>
    </row>
    <row r="221" spans="1:23" x14ac:dyDescent="0.25">
      <c r="B221" s="42"/>
      <c r="C221" s="16"/>
      <c r="D221" s="16"/>
      <c r="E221" s="16"/>
      <c r="F221" s="16"/>
      <c r="G221" s="43"/>
      <c r="O221" s="59"/>
      <c r="P221" s="26"/>
      <c r="Q221" s="16"/>
      <c r="R221" s="43"/>
      <c r="S221" s="342">
        <f t="shared" si="3"/>
        <v>0</v>
      </c>
      <c r="T221" s="54"/>
      <c r="U221" s="26"/>
      <c r="V221" s="16"/>
      <c r="W221" s="43"/>
    </row>
    <row r="222" spans="1:23" x14ac:dyDescent="0.25">
      <c r="B222" s="42"/>
      <c r="C222" s="16"/>
      <c r="D222" s="16"/>
      <c r="E222" s="16"/>
      <c r="F222" s="16"/>
      <c r="G222" s="43"/>
      <c r="O222" s="59"/>
      <c r="P222" s="26"/>
      <c r="Q222" s="16"/>
      <c r="R222" s="43"/>
      <c r="S222" s="342">
        <f t="shared" si="3"/>
        <v>0</v>
      </c>
      <c r="T222" s="54"/>
      <c r="U222" s="26"/>
      <c r="V222" s="16"/>
      <c r="W222" s="43"/>
    </row>
    <row r="223" spans="1:23" x14ac:dyDescent="0.25">
      <c r="B223" s="42"/>
      <c r="C223" s="16"/>
      <c r="D223" s="16"/>
      <c r="E223" s="16"/>
      <c r="F223" s="16"/>
      <c r="G223" s="43"/>
      <c r="O223" s="59"/>
      <c r="P223" s="26"/>
      <c r="Q223" s="16"/>
      <c r="R223" s="43"/>
      <c r="S223" s="342">
        <f t="shared" si="3"/>
        <v>0</v>
      </c>
      <c r="T223" s="54"/>
      <c r="U223" s="26"/>
      <c r="V223" s="16"/>
      <c r="W223" s="43"/>
    </row>
    <row r="224" spans="1:23" x14ac:dyDescent="0.25">
      <c r="B224" s="42"/>
      <c r="C224" s="16"/>
      <c r="D224" s="16"/>
      <c r="E224" s="16"/>
      <c r="F224" s="16"/>
      <c r="G224" s="43"/>
      <c r="O224" s="59"/>
      <c r="P224" s="26"/>
      <c r="Q224" s="16"/>
      <c r="R224" s="43"/>
      <c r="S224" s="342">
        <f t="shared" ref="S224:S255" si="4">IFERROR(TEXT(TIMEVALUE(LEFT(P224,8)),"hh:mm")+O224,O224)</f>
        <v>0</v>
      </c>
      <c r="T224" s="54"/>
      <c r="U224" s="26"/>
      <c r="V224" s="16"/>
      <c r="W224" s="43"/>
    </row>
    <row r="225" spans="2:23" x14ac:dyDescent="0.25">
      <c r="B225" s="42"/>
      <c r="C225" s="16"/>
      <c r="D225" s="16"/>
      <c r="E225" s="16"/>
      <c r="F225" s="16"/>
      <c r="G225" s="43"/>
      <c r="O225" s="59"/>
      <c r="P225" s="26"/>
      <c r="Q225" s="16"/>
      <c r="R225" s="43"/>
      <c r="S225" s="342">
        <f t="shared" si="4"/>
        <v>0</v>
      </c>
      <c r="T225" s="54"/>
      <c r="U225" s="26"/>
      <c r="V225" s="16"/>
      <c r="W225" s="43"/>
    </row>
    <row r="226" spans="2:23" x14ac:dyDescent="0.25">
      <c r="B226" s="42"/>
      <c r="C226" s="16"/>
      <c r="D226" s="16"/>
      <c r="E226" s="16"/>
      <c r="F226" s="16"/>
      <c r="G226" s="43"/>
      <c r="O226" s="59"/>
      <c r="P226" s="26"/>
      <c r="Q226" s="16"/>
      <c r="R226" s="43"/>
      <c r="S226" s="342">
        <f t="shared" si="4"/>
        <v>0</v>
      </c>
      <c r="T226" s="54"/>
      <c r="U226" s="26"/>
      <c r="V226" s="16"/>
      <c r="W226" s="43"/>
    </row>
    <row r="227" spans="2:23" x14ac:dyDescent="0.25">
      <c r="B227" s="42"/>
      <c r="C227" s="16"/>
      <c r="D227" s="16"/>
      <c r="E227" s="16"/>
      <c r="F227" s="16"/>
      <c r="G227" s="43"/>
      <c r="O227" s="59"/>
      <c r="P227" s="26"/>
      <c r="Q227" s="16"/>
      <c r="R227" s="43"/>
      <c r="S227" s="342">
        <f t="shared" si="4"/>
        <v>0</v>
      </c>
      <c r="T227" s="54"/>
      <c r="U227" s="26"/>
      <c r="V227" s="16"/>
      <c r="W227" s="43"/>
    </row>
    <row r="228" spans="2:23" x14ac:dyDescent="0.25">
      <c r="B228" s="42"/>
      <c r="C228" s="16"/>
      <c r="D228" s="16"/>
      <c r="E228" s="16"/>
      <c r="F228" s="16"/>
      <c r="G228" s="43"/>
      <c r="O228" s="59"/>
      <c r="P228" s="26"/>
      <c r="Q228" s="16"/>
      <c r="R228" s="43"/>
      <c r="S228" s="342">
        <f t="shared" si="4"/>
        <v>0</v>
      </c>
      <c r="T228" s="54"/>
      <c r="U228" s="26"/>
      <c r="V228" s="16"/>
      <c r="W228" s="43"/>
    </row>
    <row r="229" spans="2:23" x14ac:dyDescent="0.25">
      <c r="B229" s="42"/>
      <c r="C229" s="16"/>
      <c r="D229" s="16"/>
      <c r="E229" s="16"/>
      <c r="F229" s="16"/>
      <c r="G229" s="43"/>
      <c r="O229" s="59"/>
      <c r="P229" s="26"/>
      <c r="Q229" s="16"/>
      <c r="R229" s="43"/>
      <c r="S229" s="342">
        <f t="shared" si="4"/>
        <v>0</v>
      </c>
      <c r="T229" s="54"/>
      <c r="U229" s="26"/>
      <c r="V229" s="16"/>
      <c r="W229" s="43"/>
    </row>
    <row r="230" spans="2:23" x14ac:dyDescent="0.25">
      <c r="B230" s="42"/>
      <c r="C230" s="16"/>
      <c r="D230" s="16"/>
      <c r="E230" s="16"/>
      <c r="F230" s="16"/>
      <c r="G230" s="43"/>
      <c r="O230" s="59"/>
      <c r="P230" s="26"/>
      <c r="Q230" s="16"/>
      <c r="R230" s="43"/>
      <c r="S230" s="342">
        <f t="shared" si="4"/>
        <v>0</v>
      </c>
      <c r="T230" s="54"/>
      <c r="U230" s="26"/>
      <c r="V230" s="16"/>
      <c r="W230" s="43"/>
    </row>
    <row r="231" spans="2:23" x14ac:dyDescent="0.25">
      <c r="B231" s="42"/>
      <c r="C231" s="16"/>
      <c r="D231" s="16"/>
      <c r="E231" s="16"/>
      <c r="F231" s="16"/>
      <c r="G231" s="43"/>
      <c r="O231" s="59"/>
      <c r="P231" s="26"/>
      <c r="Q231" s="16"/>
      <c r="R231" s="43"/>
      <c r="S231" s="342">
        <f t="shared" si="4"/>
        <v>0</v>
      </c>
      <c r="T231" s="54"/>
      <c r="U231" s="26"/>
      <c r="V231" s="16"/>
      <c r="W231" s="43"/>
    </row>
    <row r="232" spans="2:23" x14ac:dyDescent="0.25">
      <c r="B232" s="42"/>
      <c r="C232" s="16"/>
      <c r="D232" s="16"/>
      <c r="E232" s="16"/>
      <c r="F232" s="16"/>
      <c r="G232" s="43"/>
      <c r="O232" s="59"/>
      <c r="P232" s="26"/>
      <c r="Q232" s="16"/>
      <c r="R232" s="43"/>
      <c r="S232" s="342">
        <f t="shared" si="4"/>
        <v>0</v>
      </c>
      <c r="T232" s="54"/>
      <c r="U232" s="26"/>
      <c r="V232" s="16"/>
      <c r="W232" s="43"/>
    </row>
    <row r="233" spans="2:23" x14ac:dyDescent="0.25">
      <c r="B233" s="42"/>
      <c r="C233" s="16"/>
      <c r="D233" s="16"/>
      <c r="E233" s="16"/>
      <c r="F233" s="16"/>
      <c r="G233" s="43"/>
      <c r="O233" s="59"/>
      <c r="P233" s="26"/>
      <c r="Q233" s="16"/>
      <c r="R233" s="43"/>
      <c r="S233" s="342">
        <f t="shared" si="4"/>
        <v>0</v>
      </c>
      <c r="T233" s="54"/>
      <c r="U233" s="26"/>
      <c r="V233" s="16"/>
      <c r="W233" s="43"/>
    </row>
    <row r="234" spans="2:23" x14ac:dyDescent="0.25">
      <c r="B234" s="42"/>
      <c r="C234" s="16"/>
      <c r="D234" s="16"/>
      <c r="E234" s="16"/>
      <c r="F234" s="16"/>
      <c r="G234" s="43"/>
      <c r="O234" s="59"/>
      <c r="P234" s="26"/>
      <c r="Q234" s="16"/>
      <c r="R234" s="43"/>
      <c r="S234" s="342">
        <f t="shared" si="4"/>
        <v>0</v>
      </c>
      <c r="T234" s="54"/>
      <c r="U234" s="26"/>
      <c r="V234" s="16"/>
      <c r="W234" s="43"/>
    </row>
    <row r="235" spans="2:23" x14ac:dyDescent="0.25">
      <c r="B235" s="42"/>
      <c r="C235" s="16"/>
      <c r="D235" s="16"/>
      <c r="E235" s="16"/>
      <c r="F235" s="16"/>
      <c r="G235" s="43"/>
      <c r="O235" s="59"/>
      <c r="P235" s="26"/>
      <c r="Q235" s="16"/>
      <c r="R235" s="43"/>
      <c r="S235" s="342">
        <f t="shared" si="4"/>
        <v>0</v>
      </c>
      <c r="T235" s="54"/>
      <c r="U235" s="26"/>
      <c r="V235" s="16"/>
      <c r="W235" s="43"/>
    </row>
    <row r="236" spans="2:23" x14ac:dyDescent="0.25">
      <c r="B236" s="42"/>
      <c r="C236" s="16"/>
      <c r="D236" s="16"/>
      <c r="E236" s="16"/>
      <c r="F236" s="16"/>
      <c r="G236" s="43"/>
      <c r="O236" s="59"/>
      <c r="P236" s="26"/>
      <c r="Q236" s="16"/>
      <c r="R236" s="43"/>
      <c r="S236" s="342">
        <f t="shared" si="4"/>
        <v>0</v>
      </c>
      <c r="T236" s="54"/>
      <c r="U236" s="26"/>
      <c r="V236" s="16"/>
      <c r="W236" s="43"/>
    </row>
    <row r="237" spans="2:23" x14ac:dyDescent="0.25">
      <c r="B237" s="42"/>
      <c r="C237" s="16"/>
      <c r="D237" s="16"/>
      <c r="E237" s="16"/>
      <c r="F237" s="16"/>
      <c r="G237" s="43"/>
      <c r="O237" s="59"/>
      <c r="P237" s="26"/>
      <c r="Q237" s="16"/>
      <c r="R237" s="43"/>
      <c r="S237" s="342">
        <f t="shared" si="4"/>
        <v>0</v>
      </c>
      <c r="T237" s="54"/>
      <c r="U237" s="26"/>
      <c r="V237" s="16"/>
      <c r="W237" s="43"/>
    </row>
    <row r="238" spans="2:23" x14ac:dyDescent="0.25">
      <c r="B238" s="42"/>
      <c r="C238" s="16"/>
      <c r="D238" s="16"/>
      <c r="E238" s="16"/>
      <c r="F238" s="16"/>
      <c r="G238" s="43"/>
      <c r="O238" s="59"/>
      <c r="P238" s="26"/>
      <c r="Q238" s="16"/>
      <c r="R238" s="43"/>
      <c r="S238" s="342">
        <f t="shared" si="4"/>
        <v>0</v>
      </c>
      <c r="T238" s="54"/>
      <c r="U238" s="26"/>
      <c r="V238" s="16"/>
      <c r="W238" s="43"/>
    </row>
    <row r="239" spans="2:23" x14ac:dyDescent="0.25">
      <c r="B239" s="42"/>
      <c r="C239" s="16"/>
      <c r="D239" s="16"/>
      <c r="E239" s="16"/>
      <c r="F239" s="16"/>
      <c r="G239" s="43"/>
      <c r="O239" s="59"/>
      <c r="P239" s="26"/>
      <c r="Q239" s="16"/>
      <c r="R239" s="43"/>
      <c r="S239" s="342">
        <f t="shared" si="4"/>
        <v>0</v>
      </c>
      <c r="T239" s="54"/>
      <c r="U239" s="26"/>
      <c r="V239" s="16"/>
      <c r="W239" s="43"/>
    </row>
    <row r="240" spans="2:23" x14ac:dyDescent="0.25">
      <c r="B240" s="42"/>
      <c r="C240" s="16"/>
      <c r="D240" s="16"/>
      <c r="E240" s="16"/>
      <c r="F240" s="16"/>
      <c r="G240" s="43"/>
      <c r="O240" s="59"/>
      <c r="P240" s="26"/>
      <c r="Q240" s="16"/>
      <c r="R240" s="43"/>
      <c r="S240" s="342">
        <f t="shared" si="4"/>
        <v>0</v>
      </c>
      <c r="T240" s="54"/>
      <c r="U240" s="26"/>
      <c r="V240" s="16"/>
      <c r="W240" s="43"/>
    </row>
    <row r="241" spans="2:23" x14ac:dyDescent="0.25">
      <c r="B241" s="42"/>
      <c r="C241" s="16"/>
      <c r="D241" s="16"/>
      <c r="E241" s="16"/>
      <c r="F241" s="16"/>
      <c r="G241" s="43"/>
      <c r="O241" s="59"/>
      <c r="P241" s="26"/>
      <c r="Q241" s="16"/>
      <c r="R241" s="43"/>
      <c r="S241" s="342">
        <f t="shared" si="4"/>
        <v>0</v>
      </c>
      <c r="T241" s="54"/>
      <c r="U241" s="26"/>
      <c r="V241" s="16"/>
      <c r="W241" s="43"/>
    </row>
    <row r="242" spans="2:23" x14ac:dyDescent="0.25">
      <c r="B242" s="42"/>
      <c r="C242" s="16"/>
      <c r="D242" s="16"/>
      <c r="E242" s="16"/>
      <c r="F242" s="16"/>
      <c r="G242" s="43"/>
      <c r="O242" s="59"/>
      <c r="P242" s="26"/>
      <c r="Q242" s="16"/>
      <c r="R242" s="43"/>
      <c r="S242" s="342">
        <f t="shared" si="4"/>
        <v>0</v>
      </c>
      <c r="T242" s="54"/>
      <c r="U242" s="26"/>
      <c r="V242" s="16"/>
      <c r="W242" s="43"/>
    </row>
    <row r="243" spans="2:23" x14ac:dyDescent="0.25">
      <c r="B243" s="42"/>
      <c r="C243" s="16"/>
      <c r="D243" s="16"/>
      <c r="E243" s="16"/>
      <c r="F243" s="16"/>
      <c r="G243" s="43"/>
      <c r="O243" s="59"/>
      <c r="P243" s="26"/>
      <c r="Q243" s="16"/>
      <c r="R243" s="43"/>
      <c r="S243" s="342">
        <f t="shared" si="4"/>
        <v>0</v>
      </c>
      <c r="T243" s="54"/>
      <c r="U243" s="26"/>
      <c r="V243" s="16"/>
      <c r="W243" s="43"/>
    </row>
    <row r="244" spans="2:23" x14ac:dyDescent="0.25">
      <c r="B244" s="42"/>
      <c r="C244" s="16"/>
      <c r="D244" s="16"/>
      <c r="E244" s="16"/>
      <c r="F244" s="16"/>
      <c r="G244" s="43"/>
      <c r="O244" s="59"/>
      <c r="P244" s="26"/>
      <c r="Q244" s="16"/>
      <c r="R244" s="43"/>
      <c r="S244" s="342">
        <f t="shared" si="4"/>
        <v>0</v>
      </c>
      <c r="T244" s="54"/>
      <c r="U244" s="26"/>
      <c r="V244" s="16"/>
      <c r="W244" s="43"/>
    </row>
    <row r="245" spans="2:23" x14ac:dyDescent="0.25">
      <c r="B245" s="42"/>
      <c r="C245" s="16"/>
      <c r="D245" s="16"/>
      <c r="E245" s="16"/>
      <c r="F245" s="16"/>
      <c r="G245" s="43"/>
      <c r="O245" s="59"/>
      <c r="P245" s="26"/>
      <c r="Q245" s="16"/>
      <c r="R245" s="43"/>
      <c r="S245" s="342">
        <f t="shared" si="4"/>
        <v>0</v>
      </c>
      <c r="T245" s="54"/>
      <c r="U245" s="26"/>
      <c r="V245" s="16"/>
      <c r="W245" s="43"/>
    </row>
    <row r="246" spans="2:23" x14ac:dyDescent="0.25">
      <c r="B246" s="42"/>
      <c r="C246" s="16"/>
      <c r="D246" s="16"/>
      <c r="E246" s="16"/>
      <c r="F246" s="16"/>
      <c r="G246" s="43"/>
      <c r="O246" s="59"/>
      <c r="P246" s="26"/>
      <c r="Q246" s="16"/>
      <c r="R246" s="43"/>
      <c r="S246" s="342">
        <f t="shared" si="4"/>
        <v>0</v>
      </c>
      <c r="T246" s="54"/>
      <c r="U246" s="26"/>
      <c r="V246" s="16"/>
      <c r="W246" s="43"/>
    </row>
    <row r="247" spans="2:23" x14ac:dyDescent="0.25">
      <c r="B247" s="42"/>
      <c r="C247" s="16"/>
      <c r="D247" s="16"/>
      <c r="E247" s="16"/>
      <c r="F247" s="16"/>
      <c r="G247" s="43"/>
      <c r="O247" s="59"/>
      <c r="P247" s="26"/>
      <c r="Q247" s="16"/>
      <c r="R247" s="43"/>
      <c r="S247" s="342">
        <f t="shared" si="4"/>
        <v>0</v>
      </c>
      <c r="T247" s="54"/>
      <c r="U247" s="26"/>
      <c r="V247" s="16"/>
      <c r="W247" s="43"/>
    </row>
    <row r="248" spans="2:23" x14ac:dyDescent="0.25">
      <c r="B248" s="42"/>
      <c r="C248" s="16"/>
      <c r="D248" s="16"/>
      <c r="E248" s="16"/>
      <c r="F248" s="16"/>
      <c r="G248" s="43"/>
      <c r="O248" s="59"/>
      <c r="P248" s="26"/>
      <c r="Q248" s="16"/>
      <c r="R248" s="43"/>
      <c r="S248" s="342">
        <f t="shared" si="4"/>
        <v>0</v>
      </c>
      <c r="T248" s="54"/>
      <c r="U248" s="26"/>
      <c r="V248" s="16"/>
      <c r="W248" s="43"/>
    </row>
    <row r="249" spans="2:23" x14ac:dyDescent="0.25">
      <c r="B249" s="42"/>
      <c r="C249" s="16"/>
      <c r="D249" s="16"/>
      <c r="E249" s="16"/>
      <c r="F249" s="16"/>
      <c r="G249" s="43"/>
      <c r="O249" s="59"/>
      <c r="P249" s="26"/>
      <c r="Q249" s="16"/>
      <c r="R249" s="43"/>
      <c r="S249" s="342">
        <f t="shared" si="4"/>
        <v>0</v>
      </c>
      <c r="T249" s="54"/>
      <c r="U249" s="26"/>
      <c r="V249" s="16"/>
      <c r="W249" s="43"/>
    </row>
    <row r="250" spans="2:23" x14ac:dyDescent="0.25">
      <c r="B250" s="42"/>
      <c r="C250" s="16"/>
      <c r="D250" s="16"/>
      <c r="E250" s="16"/>
      <c r="F250" s="16"/>
      <c r="G250" s="43"/>
      <c r="O250" s="59"/>
      <c r="P250" s="26"/>
      <c r="Q250" s="16"/>
      <c r="R250" s="43"/>
      <c r="S250" s="342">
        <f t="shared" si="4"/>
        <v>0</v>
      </c>
      <c r="T250" s="54"/>
      <c r="U250" s="26"/>
      <c r="V250" s="16"/>
      <c r="W250" s="43"/>
    </row>
    <row r="251" spans="2:23" x14ac:dyDescent="0.25">
      <c r="B251" s="42"/>
      <c r="C251" s="16"/>
      <c r="D251" s="16"/>
      <c r="E251" s="16"/>
      <c r="F251" s="16"/>
      <c r="G251" s="43"/>
      <c r="O251" s="59"/>
      <c r="P251" s="26"/>
      <c r="Q251" s="16"/>
      <c r="R251" s="43"/>
      <c r="S251" s="342">
        <f t="shared" si="4"/>
        <v>0</v>
      </c>
      <c r="T251" s="54"/>
      <c r="U251" s="26"/>
      <c r="V251" s="16"/>
      <c r="W251" s="43"/>
    </row>
    <row r="252" spans="2:23" x14ac:dyDescent="0.25">
      <c r="B252" s="42"/>
      <c r="C252" s="16"/>
      <c r="D252" s="16"/>
      <c r="E252" s="16"/>
      <c r="F252" s="16"/>
      <c r="G252" s="43"/>
      <c r="O252" s="59"/>
      <c r="P252" s="26"/>
      <c r="Q252" s="16"/>
      <c r="R252" s="43"/>
      <c r="S252" s="342">
        <f t="shared" si="4"/>
        <v>0</v>
      </c>
      <c r="T252" s="54"/>
      <c r="U252" s="26"/>
      <c r="V252" s="16"/>
      <c r="W252" s="43"/>
    </row>
    <row r="253" spans="2:23" x14ac:dyDescent="0.25">
      <c r="B253" s="42"/>
      <c r="C253" s="16"/>
      <c r="D253" s="16"/>
      <c r="E253" s="16"/>
      <c r="F253" s="16"/>
      <c r="G253" s="43"/>
      <c r="O253" s="59"/>
      <c r="P253" s="26"/>
      <c r="Q253" s="16"/>
      <c r="R253" s="43"/>
      <c r="S253" s="342">
        <f t="shared" si="4"/>
        <v>0</v>
      </c>
      <c r="T253" s="54"/>
      <c r="U253" s="26"/>
      <c r="V253" s="16"/>
      <c r="W253" s="43"/>
    </row>
    <row r="254" spans="2:23" x14ac:dyDescent="0.25">
      <c r="B254" s="42"/>
      <c r="C254" s="16"/>
      <c r="D254" s="16"/>
      <c r="E254" s="16"/>
      <c r="F254" s="16"/>
      <c r="G254" s="43"/>
      <c r="O254" s="59"/>
      <c r="P254" s="26"/>
      <c r="Q254" s="16"/>
      <c r="R254" s="43"/>
      <c r="S254" s="342">
        <f t="shared" si="4"/>
        <v>0</v>
      </c>
      <c r="T254" s="54"/>
      <c r="U254" s="26"/>
      <c r="V254" s="16"/>
      <c r="W254" s="43"/>
    </row>
    <row r="255" spans="2:23" x14ac:dyDescent="0.25">
      <c r="B255" s="42"/>
      <c r="C255" s="16"/>
      <c r="D255" s="16"/>
      <c r="E255" s="16"/>
      <c r="F255" s="16"/>
      <c r="G255" s="43"/>
      <c r="O255" s="60"/>
      <c r="P255" s="61"/>
      <c r="Q255" s="45"/>
      <c r="R255" s="46"/>
      <c r="S255" s="342">
        <f t="shared" si="4"/>
        <v>0</v>
      </c>
      <c r="T255" s="62"/>
      <c r="U255" s="61"/>
      <c r="V255" s="45"/>
      <c r="W255" s="46"/>
    </row>
    <row r="256" spans="2:23" x14ac:dyDescent="0.25">
      <c r="B256" s="42"/>
      <c r="C256" s="16"/>
      <c r="D256" s="16"/>
      <c r="E256" s="16"/>
      <c r="F256" s="16"/>
      <c r="G256" s="43"/>
    </row>
    <row r="257" spans="1:7" x14ac:dyDescent="0.25">
      <c r="B257" s="42"/>
      <c r="C257" s="16"/>
      <c r="D257" s="16"/>
      <c r="E257" s="16"/>
      <c r="F257" s="16"/>
      <c r="G257" s="43"/>
    </row>
    <row r="258" spans="1:7" x14ac:dyDescent="0.25">
      <c r="B258" s="42"/>
      <c r="C258" s="16"/>
      <c r="D258" s="16"/>
      <c r="E258" s="16"/>
      <c r="F258" s="16"/>
      <c r="G258" s="43"/>
    </row>
    <row r="259" spans="1:7" x14ac:dyDescent="0.25">
      <c r="B259" s="42"/>
      <c r="C259" s="16"/>
      <c r="D259" s="16"/>
      <c r="E259" s="16"/>
      <c r="F259" s="16"/>
      <c r="G259" s="43"/>
    </row>
    <row r="260" spans="1:7" x14ac:dyDescent="0.25">
      <c r="B260" s="42"/>
      <c r="C260" s="16"/>
      <c r="D260" s="16"/>
      <c r="E260" s="16"/>
      <c r="F260" s="16"/>
      <c r="G260" s="43"/>
    </row>
    <row r="261" spans="1:7" x14ac:dyDescent="0.25">
      <c r="B261" s="42"/>
      <c r="C261" s="16"/>
      <c r="D261" s="16"/>
      <c r="E261" s="16"/>
      <c r="F261" s="16"/>
      <c r="G261" s="43"/>
    </row>
    <row r="262" spans="1:7" x14ac:dyDescent="0.25">
      <c r="B262" s="42"/>
      <c r="C262" s="16"/>
      <c r="D262" s="16"/>
      <c r="E262" s="16"/>
      <c r="F262" s="16"/>
      <c r="G262" s="43"/>
    </row>
    <row r="263" spans="1:7" x14ac:dyDescent="0.25">
      <c r="B263" s="42"/>
      <c r="C263" s="16"/>
      <c r="D263" s="16"/>
      <c r="E263" s="16"/>
      <c r="F263" s="16"/>
      <c r="G263" s="43"/>
    </row>
    <row r="264" spans="1:7" x14ac:dyDescent="0.25">
      <c r="B264" s="42"/>
      <c r="C264" s="16"/>
      <c r="D264" s="16"/>
      <c r="E264" s="16"/>
      <c r="F264" s="16"/>
      <c r="G264" s="43"/>
    </row>
    <row r="265" spans="1:7" x14ac:dyDescent="0.25">
      <c r="B265" s="44"/>
      <c r="C265" s="45"/>
      <c r="D265" s="45"/>
      <c r="E265" s="45"/>
      <c r="F265" s="45"/>
      <c r="G265" s="46"/>
    </row>
    <row r="267" spans="1:7" x14ac:dyDescent="0.25">
      <c r="A267" s="1" t="s">
        <v>851</v>
      </c>
      <c r="B267" s="39" t="str" cm="1">
        <f t="array" ref="B267">IFERROR(_xlfn.CHOOSECOLS(_xlfn._xlws.FILTER(#REF!,#REF!&gt;0,""),1,13,18,19,20,21),"")</f>
        <v/>
      </c>
      <c r="C267" s="40"/>
      <c r="D267" s="40"/>
      <c r="E267" s="40"/>
      <c r="F267" s="40"/>
      <c r="G267" s="41"/>
    </row>
    <row r="268" spans="1:7" x14ac:dyDescent="0.25">
      <c r="B268" s="42"/>
      <c r="C268" s="16"/>
      <c r="D268" s="16"/>
      <c r="E268" s="16"/>
      <c r="F268" s="16"/>
      <c r="G268" s="43"/>
    </row>
    <row r="269" spans="1:7" x14ac:dyDescent="0.25">
      <c r="B269" s="42"/>
      <c r="C269" s="16"/>
      <c r="D269" s="16"/>
      <c r="E269" s="16"/>
      <c r="F269" s="16"/>
      <c r="G269" s="43"/>
    </row>
    <row r="270" spans="1:7" x14ac:dyDescent="0.25">
      <c r="B270" s="42"/>
      <c r="C270" s="16"/>
      <c r="D270" s="16"/>
      <c r="E270" s="16"/>
      <c r="F270" s="16"/>
      <c r="G270" s="43"/>
    </row>
    <row r="271" spans="1:7" x14ac:dyDescent="0.25">
      <c r="B271" s="42"/>
      <c r="C271" s="16"/>
      <c r="D271" s="16"/>
      <c r="E271" s="16"/>
      <c r="F271" s="16"/>
      <c r="G271" s="43"/>
    </row>
    <row r="272" spans="1:7" x14ac:dyDescent="0.25">
      <c r="B272" s="42"/>
      <c r="C272" s="16"/>
      <c r="D272" s="16"/>
      <c r="E272" s="16"/>
      <c r="F272" s="16"/>
      <c r="G272" s="43"/>
    </row>
    <row r="273" spans="1:7" x14ac:dyDescent="0.25">
      <c r="B273" s="42"/>
      <c r="C273" s="16"/>
      <c r="D273" s="16"/>
      <c r="E273" s="16"/>
      <c r="F273" s="16"/>
      <c r="G273" s="43"/>
    </row>
    <row r="274" spans="1:7" x14ac:dyDescent="0.25">
      <c r="B274" s="42"/>
      <c r="C274" s="16"/>
      <c r="D274" s="16"/>
      <c r="E274" s="16"/>
      <c r="F274" s="16"/>
      <c r="G274" s="43"/>
    </row>
    <row r="275" spans="1:7" x14ac:dyDescent="0.25">
      <c r="B275" s="42"/>
      <c r="C275" s="16"/>
      <c r="D275" s="16"/>
      <c r="E275" s="16"/>
      <c r="F275" s="16"/>
      <c r="G275" s="43"/>
    </row>
    <row r="276" spans="1:7" x14ac:dyDescent="0.25">
      <c r="B276" s="42"/>
      <c r="C276" s="16"/>
      <c r="D276" s="16"/>
      <c r="E276" s="16"/>
      <c r="F276" s="16"/>
      <c r="G276" s="43"/>
    </row>
    <row r="277" spans="1:7" x14ac:dyDescent="0.25">
      <c r="B277" s="44"/>
      <c r="C277" s="45"/>
      <c r="D277" s="45"/>
      <c r="E277" s="45"/>
      <c r="F277" s="45"/>
      <c r="G277" s="46"/>
    </row>
    <row r="279" spans="1:7" x14ac:dyDescent="0.25">
      <c r="A279" s="1" t="s">
        <v>899</v>
      </c>
      <c r="B279" s="39" t="str" cm="1">
        <f t="array" ref="B279">IFERROR(_xlfn.CHOOSECOLS(_xlfn._xlws.FILTER(SpaceFC!E6:Y7,SpaceFC!Q6:Q7&gt;0,""),1,13,18,19,20,21),"")</f>
        <v/>
      </c>
      <c r="C279" s="40"/>
      <c r="D279" s="40"/>
      <c r="E279" s="40"/>
      <c r="F279" s="40"/>
      <c r="G279" s="41"/>
    </row>
    <row r="280" spans="1:7" x14ac:dyDescent="0.25">
      <c r="B280" s="44"/>
      <c r="C280" s="45"/>
      <c r="D280" s="45"/>
      <c r="E280" s="45"/>
      <c r="F280" s="45"/>
      <c r="G280" s="46"/>
    </row>
  </sheetData>
  <mergeCells count="2">
    <mergeCell ref="O13:R14"/>
    <mergeCell ref="S13:W14"/>
  </mergeCells>
  <pageMargins left="0.7" right="0.7" top="0.75" bottom="0.75" header="0.3" footer="0.3"/>
  <pageSetup paperSize="9" scale="5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594DF-8D10-4E3E-BF4F-16645AB46871}">
  <sheetPr codeName="Sheet30">
    <tabColor rgb="FF162A3A"/>
    <pageSetUpPr autoPageBreaks="0" fitToPage="1"/>
  </sheetPr>
  <dimension ref="A1:AV316"/>
  <sheetViews>
    <sheetView zoomScale="70" zoomScaleNormal="70" workbookViewId="0">
      <selection sqref="A1:C1"/>
    </sheetView>
  </sheetViews>
  <sheetFormatPr defaultColWidth="8.85546875" defaultRowHeight="15" x14ac:dyDescent="0.25"/>
  <cols>
    <col min="1" max="1" width="8.85546875" style="1"/>
    <col min="2" max="2" width="59.85546875" style="1" customWidth="1"/>
    <col min="3" max="7" width="8.85546875" style="1" bestFit="1"/>
    <col min="8" max="8" width="5.5703125" style="1" customWidth="1"/>
    <col min="9" max="9" width="16.85546875" style="9" bestFit="1" customWidth="1"/>
    <col min="10" max="10" width="13.85546875" style="1" bestFit="1" customWidth="1"/>
    <col min="11" max="11" width="7.85546875" style="37" customWidth="1"/>
    <col min="12" max="13" width="21.85546875" style="1" customWidth="1"/>
    <col min="14" max="14" width="7.5703125" style="1" customWidth="1"/>
    <col min="15" max="15" width="13.140625" style="9" customWidth="1"/>
    <col min="16" max="16" width="12.42578125" style="21" bestFit="1" customWidth="1"/>
    <col min="17" max="17" width="6" style="1" bestFit="1" customWidth="1"/>
    <col min="18" max="18" width="38.28515625" style="1" bestFit="1" customWidth="1"/>
    <col min="19" max="19" width="12.5703125" style="1" customWidth="1"/>
    <col min="20" max="20" width="11.5703125" style="9" bestFit="1" customWidth="1"/>
    <col min="21" max="21" width="15.5703125" style="21" customWidth="1"/>
    <col min="22" max="22" width="8.140625" style="1" bestFit="1" customWidth="1"/>
    <col min="23" max="23" width="31.85546875" style="1" customWidth="1"/>
    <col min="24" max="24" width="7.140625" style="1" customWidth="1"/>
    <col min="25" max="25" width="9.140625" style="1" customWidth="1"/>
    <col min="26" max="26" width="12.42578125" style="9" bestFit="1" customWidth="1"/>
    <col min="27" max="27" width="14.140625" style="1" bestFit="1" customWidth="1"/>
    <col min="28" max="28" width="6.140625" style="1" bestFit="1" customWidth="1"/>
    <col min="29" max="29" width="38.28515625" style="1" bestFit="1" customWidth="1"/>
    <col min="30" max="30" width="8.85546875" style="1" bestFit="1"/>
    <col min="31" max="31" width="12" style="9" bestFit="1" customWidth="1"/>
    <col min="32" max="32" width="13.85546875" style="1" bestFit="1" customWidth="1"/>
    <col min="33" max="33" width="11.5703125" style="1" bestFit="1" customWidth="1"/>
    <col min="34" max="34" width="38.28515625" style="1" bestFit="1" customWidth="1"/>
    <col min="35" max="35" width="5.140625" style="1" bestFit="1" customWidth="1"/>
    <col min="36" max="36" width="12.42578125" style="9" bestFit="1" customWidth="1"/>
    <col min="37" max="37" width="13.42578125" style="21" bestFit="1" customWidth="1"/>
    <col min="38" max="38" width="11.5703125" style="1" bestFit="1" customWidth="1"/>
    <col min="39" max="39" width="38.28515625" style="1" bestFit="1" customWidth="1"/>
    <col min="40" max="42" width="8.85546875" style="1" bestFit="1"/>
    <col min="43" max="43" width="11.5703125" style="9" bestFit="1" customWidth="1"/>
    <col min="44" max="47" width="8.85546875" style="1" bestFit="1"/>
    <col min="48" max="48" width="11.5703125" style="9" bestFit="1" customWidth="1"/>
    <col min="49" max="16384" width="8.85546875" style="1"/>
  </cols>
  <sheetData>
    <row r="1" spans="1:48" s="3" customFormat="1" ht="27.6" customHeight="1" x14ac:dyDescent="0.25">
      <c r="A1" s="2" t="s">
        <v>0</v>
      </c>
      <c r="B1" s="4"/>
      <c r="C1" s="4"/>
      <c r="I1" s="13"/>
      <c r="K1" s="19"/>
      <c r="O1" s="13"/>
      <c r="P1" s="20"/>
      <c r="T1" s="13"/>
      <c r="U1" s="20"/>
      <c r="Z1" s="18"/>
      <c r="AE1" s="13"/>
      <c r="AJ1" s="13"/>
      <c r="AK1" s="20"/>
      <c r="AQ1" s="13"/>
      <c r="AV1" s="13"/>
    </row>
    <row r="2" spans="1:48" ht="14.45" customHeight="1" x14ac:dyDescent="0.25"/>
    <row r="3" spans="1:48" ht="14.45" customHeight="1" x14ac:dyDescent="0.25">
      <c r="B3" s="65" t="s">
        <v>87</v>
      </c>
      <c r="I3" s="17" t="s">
        <v>221</v>
      </c>
      <c r="O3" s="1240" t="s">
        <v>243</v>
      </c>
      <c r="P3" s="1241"/>
      <c r="Q3" s="1241"/>
      <c r="R3" s="1242"/>
      <c r="S3" s="1246" t="s">
        <v>242</v>
      </c>
      <c r="T3" s="1247"/>
      <c r="U3" s="1247"/>
      <c r="V3" s="1247"/>
      <c r="W3" s="1248"/>
    </row>
    <row r="4" spans="1:48" ht="14.45" customHeight="1" x14ac:dyDescent="0.25">
      <c r="A4" s="1" t="s">
        <v>623</v>
      </c>
      <c r="B4" s="39" t="str" cm="1">
        <f t="array" ref="B4">IFERROR(_xlfn.CHOOSECOLS(_xlfn._xlws.FILTER(ShellEI!E6:Y20,ShellEI!Q6:Q20&gt;0,""),1,13,18,19,20,21),"")</f>
        <v/>
      </c>
      <c r="C4" s="40"/>
      <c r="D4" s="40"/>
      <c r="E4" s="40"/>
      <c r="F4" s="40"/>
      <c r="G4" s="41"/>
      <c r="I4" s="58" t="s">
        <v>147</v>
      </c>
      <c r="J4" s="40" t="s">
        <v>201</v>
      </c>
      <c r="K4" s="364" t="s">
        <v>240</v>
      </c>
      <c r="L4" s="40" t="s">
        <v>30</v>
      </c>
      <c r="M4" s="41"/>
      <c r="O4" s="1243"/>
      <c r="P4" s="1244"/>
      <c r="Q4" s="1244"/>
      <c r="R4" s="1245"/>
      <c r="S4" s="1249"/>
      <c r="T4" s="1250"/>
      <c r="U4" s="1250"/>
      <c r="V4" s="1250"/>
      <c r="W4" s="1251"/>
    </row>
    <row r="5" spans="1:48" x14ac:dyDescent="0.25">
      <c r="B5" s="42"/>
      <c r="C5" s="16"/>
      <c r="D5" s="16"/>
      <c r="E5" s="16"/>
      <c r="F5" s="16"/>
      <c r="G5" s="43"/>
      <c r="I5" s="59" t="str" cm="1">
        <f t="array" ref="I5">IFERROR(_xlfn._xlws.SORT(_xlfn._xlws.FILTER(O5:S316,((Q5:Q316&lt;&gt;9999)*(Q5:Q316&lt;&gt;""))+((Q5:Q316="")*(O5:O316&lt;&gt;"")),""),5),"")</f>
        <v/>
      </c>
      <c r="J5" s="16"/>
      <c r="K5" s="331"/>
      <c r="L5" s="16"/>
      <c r="M5" s="43"/>
      <c r="O5" s="332" t="e" cm="1" vm="1">
        <f t="array" ref="O5:O6">_xlfn.UNIQUE(O26:O78)</f>
        <v>#VALUE!</v>
      </c>
      <c r="P5" s="333"/>
      <c r="Q5" s="334"/>
      <c r="R5" s="335"/>
      <c r="S5" s="365" t="e" vm="1">
        <f t="shared" ref="S5:S36" si="0">IFERROR(TEXT(TIMEVALUE(LEFT(P5,8)),"hh:mm")+O5,O5)</f>
        <v>#VALUE!</v>
      </c>
      <c r="T5" s="64"/>
      <c r="U5" s="63"/>
      <c r="V5" s="40"/>
      <c r="W5" s="41"/>
      <c r="X5" s="16"/>
      <c r="Y5" s="16" t="s">
        <v>625</v>
      </c>
      <c r="Z5" s="58" t="str" cm="1">
        <f t="array" ref="Z5">IFERROR(_xlfn.CHOOSECOLS(_xlfn._xlws.FILTER(ShellCA!E5:AB31,(ShellCA!R5:R31&gt;0),""),15,16, 14,1),"")</f>
        <v/>
      </c>
      <c r="AA5" s="40"/>
      <c r="AB5" s="40"/>
      <c r="AC5" s="41"/>
      <c r="AD5" s="16"/>
      <c r="AE5" s="58" t="str" cm="1">
        <f t="array" ref="AE5">IFERROR(_xlfn.CHOOSECOLS(_xlfn._xlws.FILTER(ShellCA!E5:AB31,(ShellCA!U5:U31&gt;0),""),18,19,17,1),"")</f>
        <v/>
      </c>
      <c r="AF5" s="40"/>
      <c r="AG5" s="40"/>
      <c r="AH5" s="41"/>
      <c r="AI5" s="16"/>
      <c r="AJ5" s="58" t="str" cm="1">
        <f t="array" ref="AJ5">IFERROR(_xlfn.CHOOSECOLS(_xlfn._xlws.FILTER(ShellCA!E5:AB31,(ShellCA!X5:X31&gt;0),""),21,22,20,1),"")</f>
        <v/>
      </c>
      <c r="AK5" s="63"/>
      <c r="AL5" s="40"/>
      <c r="AM5" s="41"/>
    </row>
    <row r="6" spans="1:48" x14ac:dyDescent="0.25">
      <c r="B6" s="42"/>
      <c r="C6" s="16"/>
      <c r="D6" s="16"/>
      <c r="E6" s="16"/>
      <c r="F6" s="16"/>
      <c r="G6" s="43"/>
      <c r="I6" s="59"/>
      <c r="J6" s="16"/>
      <c r="K6" s="331"/>
      <c r="L6" s="16"/>
      <c r="M6" s="43"/>
      <c r="O6" s="336">
        <v>0</v>
      </c>
      <c r="P6" s="35"/>
      <c r="Q6" s="36"/>
      <c r="R6" s="337"/>
      <c r="S6" s="366">
        <f t="shared" si="0"/>
        <v>0</v>
      </c>
      <c r="T6" s="54"/>
      <c r="U6" s="26"/>
      <c r="V6" s="16"/>
      <c r="W6" s="43"/>
      <c r="X6" s="16"/>
      <c r="Y6" s="16"/>
      <c r="Z6" s="59"/>
      <c r="AA6" s="16"/>
      <c r="AB6" s="16"/>
      <c r="AC6" s="43"/>
      <c r="AD6" s="16"/>
      <c r="AE6" s="59"/>
      <c r="AF6" s="16"/>
      <c r="AG6" s="16"/>
      <c r="AH6" s="43"/>
      <c r="AI6" s="16"/>
      <c r="AJ6" s="59"/>
      <c r="AK6" s="26"/>
      <c r="AL6" s="16"/>
      <c r="AM6" s="43"/>
    </row>
    <row r="7" spans="1:48" x14ac:dyDescent="0.25">
      <c r="B7" s="42"/>
      <c r="C7" s="16"/>
      <c r="D7" s="16"/>
      <c r="E7" s="16"/>
      <c r="F7" s="16"/>
      <c r="G7" s="43"/>
      <c r="I7" s="59"/>
      <c r="J7" s="16"/>
      <c r="K7" s="331"/>
      <c r="L7" s="16"/>
      <c r="M7" s="43"/>
      <c r="O7" s="336"/>
      <c r="P7" s="35"/>
      <c r="Q7" s="36"/>
      <c r="R7" s="337"/>
      <c r="S7" s="366">
        <f t="shared" si="0"/>
        <v>0</v>
      </c>
      <c r="T7" s="54"/>
      <c r="U7" s="26"/>
      <c r="V7" s="16"/>
      <c r="W7" s="43"/>
      <c r="X7" s="16"/>
      <c r="Y7" s="16"/>
      <c r="Z7" s="59"/>
      <c r="AA7" s="16"/>
      <c r="AB7" s="16"/>
      <c r="AC7" s="43"/>
      <c r="AD7" s="16"/>
      <c r="AE7" s="59"/>
      <c r="AF7" s="16"/>
      <c r="AG7" s="16"/>
      <c r="AH7" s="43"/>
      <c r="AI7" s="16"/>
      <c r="AJ7" s="59"/>
      <c r="AK7" s="26"/>
      <c r="AL7" s="16"/>
      <c r="AM7" s="43"/>
    </row>
    <row r="8" spans="1:48" x14ac:dyDescent="0.25">
      <c r="B8" s="42"/>
      <c r="C8" s="16"/>
      <c r="D8" s="16"/>
      <c r="E8" s="16"/>
      <c r="F8" s="16"/>
      <c r="G8" s="43"/>
      <c r="I8" s="59"/>
      <c r="J8" s="16"/>
      <c r="K8" s="331"/>
      <c r="L8" s="16"/>
      <c r="M8" s="43"/>
      <c r="O8" s="336"/>
      <c r="P8" s="35"/>
      <c r="Q8" s="36"/>
      <c r="R8" s="337"/>
      <c r="S8" s="366">
        <f t="shared" si="0"/>
        <v>0</v>
      </c>
      <c r="T8" s="54"/>
      <c r="U8" s="26"/>
      <c r="V8" s="16"/>
      <c r="W8" s="43"/>
      <c r="X8" s="16"/>
      <c r="Y8" s="16"/>
      <c r="Z8" s="59"/>
      <c r="AA8" s="16"/>
      <c r="AB8" s="16"/>
      <c r="AC8" s="43"/>
      <c r="AD8" s="16"/>
      <c r="AE8" s="59"/>
      <c r="AF8" s="16"/>
      <c r="AG8" s="16"/>
      <c r="AH8" s="43"/>
      <c r="AI8" s="16"/>
      <c r="AJ8" s="59"/>
      <c r="AK8" s="26"/>
      <c r="AL8" s="16"/>
      <c r="AM8" s="43"/>
    </row>
    <row r="9" spans="1:48" x14ac:dyDescent="0.25">
      <c r="B9" s="42"/>
      <c r="C9" s="16"/>
      <c r="D9" s="16"/>
      <c r="E9" s="16"/>
      <c r="F9" s="16"/>
      <c r="G9" s="43"/>
      <c r="I9" s="59"/>
      <c r="J9" s="16"/>
      <c r="K9" s="331"/>
      <c r="L9" s="16"/>
      <c r="M9" s="43"/>
      <c r="O9" s="336"/>
      <c r="P9" s="35"/>
      <c r="Q9" s="36"/>
      <c r="R9" s="337"/>
      <c r="S9" s="366">
        <f t="shared" si="0"/>
        <v>0</v>
      </c>
      <c r="T9" s="54"/>
      <c r="U9" s="26"/>
      <c r="V9" s="16"/>
      <c r="W9" s="43"/>
      <c r="X9" s="16"/>
      <c r="Y9" s="16"/>
      <c r="Z9" s="59"/>
      <c r="AA9" s="16"/>
      <c r="AB9" s="16"/>
      <c r="AC9" s="43"/>
      <c r="AD9" s="16"/>
      <c r="AE9" s="59"/>
      <c r="AF9" s="16"/>
      <c r="AG9" s="16"/>
      <c r="AH9" s="43"/>
      <c r="AI9" s="16"/>
      <c r="AJ9" s="59"/>
      <c r="AK9" s="26"/>
      <c r="AL9" s="16"/>
      <c r="AM9" s="43"/>
    </row>
    <row r="10" spans="1:48" x14ac:dyDescent="0.25">
      <c r="B10" s="42"/>
      <c r="C10" s="16"/>
      <c r="D10" s="16"/>
      <c r="E10" s="16"/>
      <c r="F10" s="16"/>
      <c r="G10" s="43"/>
      <c r="I10" s="59"/>
      <c r="J10" s="16"/>
      <c r="K10" s="331"/>
      <c r="L10" s="16"/>
      <c r="M10" s="43"/>
      <c r="O10" s="336"/>
      <c r="P10" s="35"/>
      <c r="Q10" s="36"/>
      <c r="R10" s="337"/>
      <c r="S10" s="366">
        <f t="shared" si="0"/>
        <v>0</v>
      </c>
      <c r="T10" s="54"/>
      <c r="U10" s="26"/>
      <c r="V10" s="16"/>
      <c r="W10" s="43"/>
      <c r="X10" s="16"/>
      <c r="Y10" s="16"/>
      <c r="Z10" s="59"/>
      <c r="AA10" s="16"/>
      <c r="AB10" s="16"/>
      <c r="AC10" s="43"/>
      <c r="AD10" s="16"/>
      <c r="AE10" s="59"/>
      <c r="AF10" s="16"/>
      <c r="AG10" s="16"/>
      <c r="AH10" s="43"/>
      <c r="AI10" s="16"/>
      <c r="AJ10" s="59"/>
      <c r="AK10" s="26"/>
      <c r="AL10" s="16"/>
      <c r="AM10" s="43"/>
    </row>
    <row r="11" spans="1:48" x14ac:dyDescent="0.25">
      <c r="B11" s="42"/>
      <c r="C11" s="16"/>
      <c r="D11" s="16"/>
      <c r="E11" s="16"/>
      <c r="F11" s="16"/>
      <c r="G11" s="43"/>
      <c r="I11" s="59"/>
      <c r="J11" s="16"/>
      <c r="K11" s="331"/>
      <c r="L11" s="16"/>
      <c r="M11" s="43"/>
      <c r="O11" s="336"/>
      <c r="P11" s="35"/>
      <c r="Q11" s="36"/>
      <c r="R11" s="337"/>
      <c r="S11" s="366">
        <f t="shared" si="0"/>
        <v>0</v>
      </c>
      <c r="T11" s="54"/>
      <c r="U11" s="26"/>
      <c r="V11" s="16"/>
      <c r="W11" s="43"/>
      <c r="X11" s="16"/>
      <c r="Y11" s="16"/>
      <c r="Z11" s="59"/>
      <c r="AA11" s="16"/>
      <c r="AB11" s="16"/>
      <c r="AC11" s="43"/>
      <c r="AD11" s="16"/>
      <c r="AE11" s="59"/>
      <c r="AF11" s="16"/>
      <c r="AG11" s="16"/>
      <c r="AH11" s="43"/>
      <c r="AI11" s="16"/>
      <c r="AJ11" s="59"/>
      <c r="AK11" s="26"/>
      <c r="AL11" s="16"/>
      <c r="AM11" s="43"/>
    </row>
    <row r="12" spans="1:48" x14ac:dyDescent="0.25">
      <c r="B12" s="42"/>
      <c r="C12" s="16"/>
      <c r="D12" s="16"/>
      <c r="E12" s="16"/>
      <c r="F12" s="16"/>
      <c r="G12" s="43"/>
      <c r="I12" s="59"/>
      <c r="J12" s="16"/>
      <c r="K12" s="331"/>
      <c r="L12" s="16"/>
      <c r="M12" s="43"/>
      <c r="O12" s="336"/>
      <c r="P12" s="35"/>
      <c r="Q12" s="36"/>
      <c r="R12" s="337"/>
      <c r="S12" s="366">
        <f t="shared" si="0"/>
        <v>0</v>
      </c>
      <c r="T12" s="54"/>
      <c r="U12" s="26"/>
      <c r="V12" s="16"/>
      <c r="W12" s="43"/>
      <c r="Z12" s="59"/>
      <c r="AA12" s="16"/>
      <c r="AB12" s="16"/>
      <c r="AC12" s="43"/>
      <c r="AD12" s="16"/>
      <c r="AE12" s="59"/>
      <c r="AF12" s="16"/>
      <c r="AG12" s="16"/>
      <c r="AH12" s="43"/>
      <c r="AI12" s="16"/>
      <c r="AJ12" s="59"/>
      <c r="AK12" s="26"/>
      <c r="AL12" s="16"/>
      <c r="AM12" s="43"/>
    </row>
    <row r="13" spans="1:48" x14ac:dyDescent="0.25">
      <c r="B13" s="42"/>
      <c r="C13" s="16"/>
      <c r="D13" s="16"/>
      <c r="E13" s="16"/>
      <c r="F13" s="16"/>
      <c r="G13" s="43"/>
      <c r="H13" s="6"/>
      <c r="I13" s="59"/>
      <c r="J13" s="16"/>
      <c r="K13" s="331"/>
      <c r="L13" s="16"/>
      <c r="M13" s="43"/>
      <c r="O13" s="336"/>
      <c r="P13" s="35"/>
      <c r="Q13" s="36"/>
      <c r="R13" s="337"/>
      <c r="S13" s="366">
        <f t="shared" si="0"/>
        <v>0</v>
      </c>
      <c r="T13" s="54"/>
      <c r="U13" s="26"/>
      <c r="V13" s="367"/>
      <c r="W13" s="368"/>
      <c r="Z13" s="59"/>
      <c r="AA13" s="16"/>
      <c r="AB13" s="16"/>
      <c r="AC13" s="43"/>
      <c r="AD13" s="16"/>
      <c r="AE13" s="59"/>
      <c r="AF13" s="16"/>
      <c r="AG13" s="16"/>
      <c r="AH13" s="43"/>
      <c r="AI13" s="16"/>
      <c r="AJ13" s="59"/>
      <c r="AK13" s="26"/>
      <c r="AL13" s="16"/>
      <c r="AM13" s="43"/>
    </row>
    <row r="14" spans="1:48" x14ac:dyDescent="0.25">
      <c r="B14" s="42"/>
      <c r="C14" s="16"/>
      <c r="D14" s="16"/>
      <c r="E14" s="16"/>
      <c r="F14" s="16"/>
      <c r="G14" s="43"/>
      <c r="H14" s="6"/>
      <c r="I14" s="59"/>
      <c r="J14" s="16"/>
      <c r="K14" s="331"/>
      <c r="L14" s="16"/>
      <c r="M14" s="43"/>
      <c r="O14" s="59"/>
      <c r="P14" s="26"/>
      <c r="Q14" s="16"/>
      <c r="R14" s="43"/>
      <c r="S14" s="366">
        <f t="shared" si="0"/>
        <v>0</v>
      </c>
      <c r="T14" s="54"/>
      <c r="U14" s="26"/>
      <c r="V14" s="367"/>
      <c r="W14" s="368"/>
      <c r="Z14" s="59"/>
      <c r="AA14" s="16"/>
      <c r="AB14" s="16"/>
      <c r="AC14" s="43"/>
      <c r="AD14" s="16"/>
      <c r="AE14" s="59"/>
      <c r="AF14" s="16"/>
      <c r="AG14" s="16"/>
      <c r="AH14" s="43"/>
      <c r="AI14" s="16"/>
      <c r="AJ14" s="59"/>
      <c r="AK14" s="26"/>
      <c r="AL14" s="16"/>
      <c r="AM14" s="43"/>
    </row>
    <row r="15" spans="1:48" x14ac:dyDescent="0.25">
      <c r="B15" s="42"/>
      <c r="C15" s="16"/>
      <c r="D15" s="16"/>
      <c r="E15" s="16"/>
      <c r="F15" s="16"/>
      <c r="G15" s="43"/>
      <c r="H15" s="6"/>
      <c r="I15" s="59"/>
      <c r="J15" s="16"/>
      <c r="K15" s="331"/>
      <c r="L15" s="16"/>
      <c r="M15" s="43"/>
      <c r="O15" s="59"/>
      <c r="P15" s="26"/>
      <c r="Q15" s="16"/>
      <c r="R15" s="43"/>
      <c r="S15" s="366">
        <f t="shared" si="0"/>
        <v>0</v>
      </c>
      <c r="T15" s="54"/>
      <c r="U15" s="26"/>
      <c r="V15" s="367"/>
      <c r="W15" s="368"/>
      <c r="Z15" s="59"/>
      <c r="AA15" s="16"/>
      <c r="AB15" s="16"/>
      <c r="AC15" s="43"/>
      <c r="AD15" s="16"/>
      <c r="AE15" s="59"/>
      <c r="AF15" s="16"/>
      <c r="AG15" s="16"/>
      <c r="AH15" s="43"/>
      <c r="AI15" s="16"/>
      <c r="AJ15" s="59"/>
      <c r="AK15" s="26"/>
      <c r="AL15" s="16"/>
      <c r="AM15" s="43"/>
    </row>
    <row r="16" spans="1:48" x14ac:dyDescent="0.25">
      <c r="B16" s="42"/>
      <c r="C16" s="16"/>
      <c r="D16" s="16"/>
      <c r="E16" s="16"/>
      <c r="F16" s="16"/>
      <c r="G16" s="43"/>
      <c r="H16" s="6"/>
      <c r="I16" s="59"/>
      <c r="J16" s="16"/>
      <c r="K16" s="331"/>
      <c r="L16" s="16"/>
      <c r="M16" s="43"/>
      <c r="O16" s="59"/>
      <c r="P16" s="26"/>
      <c r="Q16" s="16"/>
      <c r="R16" s="43"/>
      <c r="S16" s="366">
        <f t="shared" si="0"/>
        <v>0</v>
      </c>
      <c r="T16" s="54"/>
      <c r="U16" s="26"/>
      <c r="V16" s="367"/>
      <c r="W16" s="368"/>
      <c r="Z16" s="59"/>
      <c r="AA16" s="16"/>
      <c r="AB16" s="16"/>
      <c r="AC16" s="43"/>
      <c r="AD16" s="16"/>
      <c r="AE16" s="59"/>
      <c r="AF16" s="16"/>
      <c r="AG16" s="16"/>
      <c r="AH16" s="43"/>
      <c r="AI16" s="16"/>
      <c r="AJ16" s="59"/>
      <c r="AK16" s="26"/>
      <c r="AL16" s="16"/>
      <c r="AM16" s="43"/>
    </row>
    <row r="17" spans="1:39" x14ac:dyDescent="0.25">
      <c r="B17" s="42"/>
      <c r="C17" s="16"/>
      <c r="D17" s="16"/>
      <c r="E17" s="16"/>
      <c r="F17" s="16"/>
      <c r="G17" s="43"/>
      <c r="H17" s="6"/>
      <c r="I17" s="59"/>
      <c r="J17" s="16"/>
      <c r="K17" s="331"/>
      <c r="L17" s="16"/>
      <c r="M17" s="43"/>
      <c r="O17" s="59"/>
      <c r="P17" s="26"/>
      <c r="Q17" s="16"/>
      <c r="R17" s="43"/>
      <c r="S17" s="366">
        <f t="shared" si="0"/>
        <v>0</v>
      </c>
      <c r="T17" s="54"/>
      <c r="U17" s="26"/>
      <c r="V17" s="367"/>
      <c r="W17" s="368"/>
      <c r="Z17" s="59"/>
      <c r="AA17" s="16"/>
      <c r="AB17" s="16"/>
      <c r="AC17" s="43"/>
      <c r="AD17" s="16"/>
      <c r="AE17" s="59"/>
      <c r="AF17" s="16"/>
      <c r="AG17" s="16"/>
      <c r="AH17" s="43"/>
      <c r="AI17" s="16"/>
      <c r="AJ17" s="59"/>
      <c r="AK17" s="26"/>
      <c r="AL17" s="16"/>
      <c r="AM17" s="43"/>
    </row>
    <row r="18" spans="1:39" ht="14.45" customHeight="1" x14ac:dyDescent="0.25">
      <c r="B18" s="42"/>
      <c r="C18" s="16"/>
      <c r="D18" s="16"/>
      <c r="E18" s="16"/>
      <c r="F18" s="16"/>
      <c r="G18" s="43"/>
      <c r="H18" s="6"/>
      <c r="I18" s="59"/>
      <c r="J18" s="16"/>
      <c r="K18" s="331"/>
      <c r="L18" s="16"/>
      <c r="M18" s="43"/>
      <c r="O18" s="59"/>
      <c r="P18" s="26"/>
      <c r="Q18" s="16"/>
      <c r="R18" s="43"/>
      <c r="S18" s="366">
        <f t="shared" si="0"/>
        <v>0</v>
      </c>
      <c r="T18" s="54"/>
      <c r="U18" s="26"/>
      <c r="V18" s="367"/>
      <c r="W18" s="368"/>
      <c r="Z18" s="59"/>
      <c r="AA18" s="16"/>
      <c r="AB18" s="16"/>
      <c r="AC18" s="43"/>
      <c r="AD18" s="16"/>
      <c r="AE18" s="59"/>
      <c r="AF18" s="16"/>
      <c r="AG18" s="16"/>
      <c r="AH18" s="43"/>
      <c r="AI18" s="16"/>
      <c r="AJ18" s="59"/>
      <c r="AK18" s="26"/>
      <c r="AL18" s="16"/>
      <c r="AM18" s="43"/>
    </row>
    <row r="19" spans="1:39" ht="14.45" customHeight="1" x14ac:dyDescent="0.25">
      <c r="B19" s="42"/>
      <c r="C19" s="16"/>
      <c r="D19" s="16"/>
      <c r="E19" s="16"/>
      <c r="F19" s="16"/>
      <c r="G19" s="43"/>
      <c r="H19" s="6"/>
      <c r="I19" s="59"/>
      <c r="J19" s="16"/>
      <c r="K19" s="331"/>
      <c r="L19" s="16"/>
      <c r="M19" s="43"/>
      <c r="O19" s="59"/>
      <c r="P19" s="26"/>
      <c r="Q19" s="16"/>
      <c r="R19" s="43"/>
      <c r="S19" s="366">
        <f t="shared" si="0"/>
        <v>0</v>
      </c>
      <c r="T19" s="54"/>
      <c r="U19" s="26"/>
      <c r="V19" s="367"/>
      <c r="W19" s="368"/>
      <c r="Z19" s="59"/>
      <c r="AA19" s="16"/>
      <c r="AB19" s="16"/>
      <c r="AC19" s="43"/>
      <c r="AD19" s="16"/>
      <c r="AE19" s="59"/>
      <c r="AF19" s="16"/>
      <c r="AG19" s="16"/>
      <c r="AH19" s="43"/>
      <c r="AI19" s="16"/>
      <c r="AJ19" s="59"/>
      <c r="AK19" s="26"/>
      <c r="AL19" s="16"/>
      <c r="AM19" s="43"/>
    </row>
    <row r="20" spans="1:39" x14ac:dyDescent="0.25">
      <c r="B20" s="42"/>
      <c r="C20" s="16"/>
      <c r="D20" s="16"/>
      <c r="E20" s="16"/>
      <c r="F20" s="16"/>
      <c r="G20" s="43"/>
      <c r="H20" s="6"/>
      <c r="I20" s="59"/>
      <c r="J20" s="16"/>
      <c r="K20" s="331"/>
      <c r="L20" s="16"/>
      <c r="M20" s="43"/>
      <c r="O20" s="59"/>
      <c r="P20" s="26"/>
      <c r="Q20" s="16"/>
      <c r="R20" s="43"/>
      <c r="S20" s="366">
        <f t="shared" si="0"/>
        <v>0</v>
      </c>
      <c r="T20" s="54"/>
      <c r="U20" s="26"/>
      <c r="V20" s="367"/>
      <c r="W20" s="368"/>
      <c r="Z20" s="59"/>
      <c r="AA20" s="16"/>
      <c r="AB20" s="16"/>
      <c r="AC20" s="43"/>
      <c r="AD20" s="16"/>
      <c r="AE20" s="59"/>
      <c r="AF20" s="16"/>
      <c r="AG20" s="16"/>
      <c r="AH20" s="43"/>
      <c r="AI20" s="16"/>
      <c r="AJ20" s="59"/>
      <c r="AK20" s="26"/>
      <c r="AL20" s="16"/>
      <c r="AM20" s="43"/>
    </row>
    <row r="21" spans="1:39" x14ac:dyDescent="0.25">
      <c r="B21" s="42"/>
      <c r="C21" s="16"/>
      <c r="D21" s="16"/>
      <c r="E21" s="16"/>
      <c r="F21" s="16"/>
      <c r="G21" s="43"/>
      <c r="H21" s="6"/>
      <c r="I21" s="59"/>
      <c r="J21" s="16"/>
      <c r="K21" s="331"/>
      <c r="L21" s="16"/>
      <c r="M21" s="43"/>
      <c r="O21" s="59"/>
      <c r="P21" s="26"/>
      <c r="Q21" s="16"/>
      <c r="R21" s="43"/>
      <c r="S21" s="366">
        <f t="shared" si="0"/>
        <v>0</v>
      </c>
      <c r="T21" s="54"/>
      <c r="U21" s="26"/>
      <c r="V21" s="367"/>
      <c r="W21" s="368"/>
      <c r="Z21" s="59"/>
      <c r="AA21" s="16"/>
      <c r="AB21" s="16"/>
      <c r="AC21" s="43"/>
      <c r="AD21" s="16"/>
      <c r="AE21" s="59"/>
      <c r="AF21" s="16"/>
      <c r="AG21" s="16"/>
      <c r="AH21" s="43"/>
      <c r="AI21" s="16"/>
      <c r="AJ21" s="59"/>
      <c r="AK21" s="26"/>
      <c r="AL21" s="16"/>
      <c r="AM21" s="43"/>
    </row>
    <row r="22" spans="1:39" x14ac:dyDescent="0.25">
      <c r="B22" s="42"/>
      <c r="C22" s="16"/>
      <c r="D22" s="16"/>
      <c r="E22" s="16"/>
      <c r="F22" s="16"/>
      <c r="G22" s="43"/>
      <c r="I22" s="59"/>
      <c r="J22" s="16"/>
      <c r="K22" s="331"/>
      <c r="L22" s="16"/>
      <c r="M22" s="43"/>
      <c r="O22" s="59"/>
      <c r="P22" s="26"/>
      <c r="Q22" s="16"/>
      <c r="R22" s="43"/>
      <c r="S22" s="366">
        <f t="shared" si="0"/>
        <v>0</v>
      </c>
      <c r="T22" s="54"/>
      <c r="U22" s="26"/>
      <c r="V22" s="367"/>
      <c r="W22" s="368"/>
      <c r="Z22" s="59"/>
      <c r="AA22" s="16"/>
      <c r="AB22" s="16"/>
      <c r="AC22" s="43"/>
      <c r="AD22" s="16"/>
      <c r="AE22" s="59"/>
      <c r="AF22" s="16"/>
      <c r="AG22" s="16"/>
      <c r="AH22" s="43"/>
      <c r="AI22" s="16"/>
      <c r="AJ22" s="59"/>
      <c r="AK22" s="26"/>
      <c r="AL22" s="16"/>
      <c r="AM22" s="43"/>
    </row>
    <row r="23" spans="1:39" x14ac:dyDescent="0.25">
      <c r="B23" s="42"/>
      <c r="C23" s="16"/>
      <c r="D23" s="16"/>
      <c r="E23" s="16"/>
      <c r="F23" s="16"/>
      <c r="G23" s="43"/>
      <c r="I23" s="59"/>
      <c r="J23" s="16"/>
      <c r="K23" s="331"/>
      <c r="L23" s="16"/>
      <c r="M23" s="43"/>
      <c r="O23" s="59"/>
      <c r="P23" s="26"/>
      <c r="Q23" s="16"/>
      <c r="R23" s="43"/>
      <c r="S23" s="366">
        <f t="shared" si="0"/>
        <v>0</v>
      </c>
      <c r="T23" s="54"/>
      <c r="U23" s="26"/>
      <c r="V23" s="367"/>
      <c r="W23" s="368"/>
      <c r="Z23" s="59"/>
      <c r="AA23" s="16"/>
      <c r="AB23" s="16"/>
      <c r="AC23" s="43"/>
      <c r="AD23" s="16"/>
      <c r="AE23" s="59"/>
      <c r="AF23" s="16"/>
      <c r="AG23" s="16"/>
      <c r="AH23" s="43"/>
      <c r="AI23" s="16"/>
      <c r="AJ23" s="59"/>
      <c r="AK23" s="26"/>
      <c r="AL23" s="16"/>
      <c r="AM23" s="43"/>
    </row>
    <row r="24" spans="1:39" x14ac:dyDescent="0.25">
      <c r="B24" s="42"/>
      <c r="C24" s="16"/>
      <c r="D24" s="16"/>
      <c r="E24" s="16"/>
      <c r="F24" s="16"/>
      <c r="G24" s="43"/>
      <c r="I24" s="59"/>
      <c r="J24" s="16"/>
      <c r="K24" s="331"/>
      <c r="L24" s="16"/>
      <c r="M24" s="43"/>
      <c r="O24" s="59"/>
      <c r="P24" s="26"/>
      <c r="Q24" s="16"/>
      <c r="R24" s="43"/>
      <c r="S24" s="366">
        <f t="shared" si="0"/>
        <v>0</v>
      </c>
      <c r="T24" s="54"/>
      <c r="U24" s="26"/>
      <c r="V24" s="367"/>
      <c r="W24" s="368"/>
      <c r="Z24" s="59"/>
      <c r="AA24" s="16"/>
      <c r="AB24" s="16"/>
      <c r="AC24" s="43"/>
      <c r="AD24" s="16"/>
      <c r="AE24" s="59"/>
      <c r="AF24" s="16"/>
      <c r="AG24" s="16"/>
      <c r="AH24" s="43"/>
      <c r="AI24" s="16"/>
      <c r="AJ24" s="59"/>
      <c r="AK24" s="26"/>
      <c r="AL24" s="16"/>
      <c r="AM24" s="43"/>
    </row>
    <row r="25" spans="1:39" x14ac:dyDescent="0.25">
      <c r="B25" s="42"/>
      <c r="C25" s="16"/>
      <c r="D25" s="16"/>
      <c r="E25" s="16"/>
      <c r="F25" s="16"/>
      <c r="G25" s="43"/>
      <c r="I25" s="59"/>
      <c r="J25" s="16"/>
      <c r="K25" s="331"/>
      <c r="L25" s="16"/>
      <c r="M25" s="43"/>
      <c r="O25" s="60"/>
      <c r="P25" s="61"/>
      <c r="Q25" s="45"/>
      <c r="R25" s="46"/>
      <c r="S25" s="366">
        <f t="shared" si="0"/>
        <v>0</v>
      </c>
      <c r="T25" s="54"/>
      <c r="U25" s="26"/>
      <c r="V25" s="367"/>
      <c r="W25" s="368"/>
      <c r="Z25" s="59"/>
      <c r="AA25" s="16"/>
      <c r="AB25" s="16"/>
      <c r="AC25" s="43"/>
      <c r="AD25" s="16"/>
      <c r="AE25" s="59"/>
      <c r="AF25" s="16"/>
      <c r="AG25" s="16"/>
      <c r="AH25" s="43"/>
      <c r="AI25" s="16"/>
      <c r="AJ25" s="59"/>
      <c r="AK25" s="26"/>
      <c r="AL25" s="16"/>
      <c r="AM25" s="43"/>
    </row>
    <row r="26" spans="1:39" x14ac:dyDescent="0.25">
      <c r="B26" s="42"/>
      <c r="C26" s="16"/>
      <c r="D26" s="16"/>
      <c r="E26" s="16"/>
      <c r="F26" s="16"/>
      <c r="G26" s="43"/>
      <c r="I26" s="59"/>
      <c r="J26" s="16"/>
      <c r="K26" s="331"/>
      <c r="L26" s="16"/>
      <c r="M26" s="43"/>
      <c r="O26" s="58" t="e" cm="1" vm="2">
        <f t="array" ref="O26">_xlfn._xlws.FILTER(_xlfn.VSTACK(Z5:AC104,AE5:AH104,AJ5:AM104),_xlfn.VSTACK(AB5:AB104,AG5:AG104,AL5:AL104)&lt;&gt;0)</f>
        <v>#VALUE!</v>
      </c>
      <c r="P26" s="63"/>
      <c r="Q26" s="40"/>
      <c r="R26" s="41"/>
      <c r="S26" s="366" t="e" vm="1">
        <f t="shared" si="0"/>
        <v>#VALUE!</v>
      </c>
      <c r="T26" s="54"/>
      <c r="U26" s="26"/>
      <c r="V26" s="367"/>
      <c r="W26" s="368"/>
      <c r="Z26" s="59"/>
      <c r="AA26" s="16"/>
      <c r="AB26" s="16"/>
      <c r="AC26" s="43"/>
      <c r="AD26" s="16"/>
      <c r="AE26" s="59"/>
      <c r="AF26" s="16"/>
      <c r="AG26" s="16"/>
      <c r="AH26" s="43"/>
      <c r="AI26" s="16"/>
      <c r="AJ26" s="59"/>
      <c r="AK26" s="26"/>
      <c r="AL26" s="16"/>
      <c r="AM26" s="43"/>
    </row>
    <row r="27" spans="1:39" x14ac:dyDescent="0.25">
      <c r="B27" s="44"/>
      <c r="C27" s="45"/>
      <c r="D27" s="45"/>
      <c r="E27" s="45"/>
      <c r="F27" s="45"/>
      <c r="G27" s="46"/>
      <c r="I27" s="59"/>
      <c r="J27" s="16"/>
      <c r="K27" s="331"/>
      <c r="L27" s="16"/>
      <c r="M27" s="43"/>
      <c r="O27" s="59"/>
      <c r="P27" s="26"/>
      <c r="Q27" s="16"/>
      <c r="R27" s="43"/>
      <c r="S27" s="366">
        <f t="shared" si="0"/>
        <v>0</v>
      </c>
      <c r="T27" s="54"/>
      <c r="U27" s="26"/>
      <c r="V27" s="367"/>
      <c r="W27" s="368"/>
      <c r="Z27" s="59"/>
      <c r="AA27" s="16"/>
      <c r="AB27" s="16"/>
      <c r="AC27" s="43"/>
      <c r="AD27" s="16"/>
      <c r="AE27" s="59"/>
      <c r="AF27" s="16"/>
      <c r="AG27" s="16"/>
      <c r="AH27" s="43"/>
      <c r="AI27" s="16"/>
      <c r="AJ27" s="59"/>
      <c r="AK27" s="26"/>
      <c r="AL27" s="16"/>
      <c r="AM27" s="43"/>
    </row>
    <row r="28" spans="1:39" x14ac:dyDescent="0.25">
      <c r="B28" s="16"/>
      <c r="C28" s="16"/>
      <c r="D28" s="16"/>
      <c r="E28" s="16"/>
      <c r="F28" s="16"/>
      <c r="G28" s="16"/>
      <c r="I28" s="59"/>
      <c r="J28" s="16"/>
      <c r="K28" s="331"/>
      <c r="L28" s="16"/>
      <c r="M28" s="43"/>
      <c r="O28" s="59"/>
      <c r="P28" s="26"/>
      <c r="Q28" s="16"/>
      <c r="R28" s="43"/>
      <c r="S28" s="366">
        <f t="shared" si="0"/>
        <v>0</v>
      </c>
      <c r="T28" s="54"/>
      <c r="U28" s="26"/>
      <c r="V28" s="367"/>
      <c r="W28" s="368"/>
      <c r="Z28" s="59"/>
      <c r="AA28" s="16"/>
      <c r="AB28" s="16"/>
      <c r="AC28" s="43"/>
      <c r="AD28" s="16"/>
      <c r="AE28" s="59"/>
      <c r="AF28" s="16"/>
      <c r="AG28" s="16"/>
      <c r="AH28" s="43"/>
      <c r="AI28" s="16"/>
      <c r="AJ28" s="59"/>
      <c r="AK28" s="26"/>
      <c r="AL28" s="16"/>
      <c r="AM28" s="43"/>
    </row>
    <row r="29" spans="1:39" x14ac:dyDescent="0.25">
      <c r="A29" s="1" t="s">
        <v>629</v>
      </c>
      <c r="B29" s="39" t="str" cm="1">
        <f t="array" ref="B29">IFERROR(_xlfn.CHOOSECOLS(_xlfn._xlws.FILTER(ShellUT!E6:Y23,ShellUT!Q6:Q23&gt;0,""),1,13,18,19,20,21),"")</f>
        <v/>
      </c>
      <c r="C29" s="40"/>
      <c r="D29" s="40"/>
      <c r="E29" s="40"/>
      <c r="F29" s="40"/>
      <c r="G29" s="41"/>
      <c r="I29" s="59"/>
      <c r="J29" s="16"/>
      <c r="K29" s="331"/>
      <c r="L29" s="16"/>
      <c r="M29" s="43"/>
      <c r="O29" s="59"/>
      <c r="P29" s="26"/>
      <c r="Q29" s="16"/>
      <c r="R29" s="43"/>
      <c r="S29" s="366">
        <f t="shared" si="0"/>
        <v>0</v>
      </c>
      <c r="T29" s="54"/>
      <c r="U29" s="26"/>
      <c r="V29" s="367"/>
      <c r="W29" s="368"/>
      <c r="Z29" s="59"/>
      <c r="AA29" s="16"/>
      <c r="AB29" s="16"/>
      <c r="AC29" s="43"/>
      <c r="AD29" s="16"/>
      <c r="AE29" s="59"/>
      <c r="AF29" s="16"/>
      <c r="AG29" s="16"/>
      <c r="AH29" s="43"/>
      <c r="AI29" s="16"/>
      <c r="AJ29" s="59"/>
      <c r="AK29" s="26"/>
      <c r="AL29" s="16"/>
      <c r="AM29" s="43"/>
    </row>
    <row r="30" spans="1:39" x14ac:dyDescent="0.25">
      <c r="B30" s="42"/>
      <c r="C30" s="16"/>
      <c r="D30" s="16"/>
      <c r="E30" s="16"/>
      <c r="F30" s="16"/>
      <c r="G30" s="43"/>
      <c r="I30" s="59"/>
      <c r="J30" s="16"/>
      <c r="K30" s="331"/>
      <c r="L30" s="16"/>
      <c r="M30" s="43"/>
      <c r="O30" s="59"/>
      <c r="P30" s="26"/>
      <c r="Q30" s="16"/>
      <c r="R30" s="43"/>
      <c r="S30" s="366">
        <f t="shared" si="0"/>
        <v>0</v>
      </c>
      <c r="T30" s="54"/>
      <c r="U30" s="26"/>
      <c r="V30" s="367"/>
      <c r="W30" s="368"/>
      <c r="Z30" s="42"/>
      <c r="AA30" s="16"/>
      <c r="AB30" s="16"/>
      <c r="AC30" s="43"/>
      <c r="AD30" s="16"/>
      <c r="AE30" s="59"/>
      <c r="AF30" s="16"/>
      <c r="AG30" s="16"/>
      <c r="AH30" s="43"/>
      <c r="AI30" s="16"/>
      <c r="AJ30" s="59"/>
      <c r="AK30" s="26"/>
      <c r="AL30" s="16"/>
      <c r="AM30" s="43"/>
    </row>
    <row r="31" spans="1:39" x14ac:dyDescent="0.25">
      <c r="B31" s="42"/>
      <c r="C31" s="16"/>
      <c r="D31" s="16"/>
      <c r="E31" s="16"/>
      <c r="F31" s="16"/>
      <c r="G31" s="43"/>
      <c r="I31" s="59"/>
      <c r="J31" s="16"/>
      <c r="K31" s="331"/>
      <c r="L31" s="16"/>
      <c r="M31" s="43"/>
      <c r="O31" s="59"/>
      <c r="P31" s="26"/>
      <c r="Q31" s="16"/>
      <c r="R31" s="43"/>
      <c r="S31" s="366">
        <f t="shared" si="0"/>
        <v>0</v>
      </c>
      <c r="T31" s="54"/>
      <c r="U31" s="26"/>
      <c r="V31" s="367"/>
      <c r="W31" s="368"/>
      <c r="Z31" s="44"/>
      <c r="AA31" s="45"/>
      <c r="AB31" s="45"/>
      <c r="AC31" s="46"/>
      <c r="AD31" s="16"/>
      <c r="AE31" s="60"/>
      <c r="AF31" s="45"/>
      <c r="AG31" s="45"/>
      <c r="AH31" s="46"/>
      <c r="AI31" s="16"/>
      <c r="AJ31" s="60"/>
      <c r="AK31" s="61"/>
      <c r="AL31" s="45"/>
      <c r="AM31" s="46"/>
    </row>
    <row r="32" spans="1:39" x14ac:dyDescent="0.25">
      <c r="B32" s="42"/>
      <c r="C32" s="16"/>
      <c r="D32" s="16"/>
      <c r="E32" s="16"/>
      <c r="F32" s="16"/>
      <c r="G32" s="43"/>
      <c r="I32" s="59"/>
      <c r="J32" s="16"/>
      <c r="K32" s="331"/>
      <c r="L32" s="16"/>
      <c r="M32" s="43"/>
      <c r="O32" s="59"/>
      <c r="P32" s="26"/>
      <c r="Q32" s="16"/>
      <c r="R32" s="43"/>
      <c r="S32" s="366">
        <f t="shared" si="0"/>
        <v>0</v>
      </c>
      <c r="T32" s="54"/>
      <c r="U32" s="26"/>
      <c r="V32" s="16"/>
      <c r="W32" s="43"/>
      <c r="Z32" s="16"/>
      <c r="AA32" s="16"/>
      <c r="AB32" s="16"/>
      <c r="AC32" s="16"/>
      <c r="AD32" s="16"/>
      <c r="AE32" s="54"/>
      <c r="AF32" s="16"/>
      <c r="AG32" s="16"/>
      <c r="AH32" s="16"/>
      <c r="AI32" s="16"/>
      <c r="AJ32" s="54"/>
      <c r="AK32" s="26"/>
      <c r="AL32" s="16"/>
      <c r="AM32" s="16"/>
    </row>
    <row r="33" spans="1:48" x14ac:dyDescent="0.25">
      <c r="B33" s="42"/>
      <c r="C33" s="16"/>
      <c r="D33" s="16"/>
      <c r="E33" s="16"/>
      <c r="F33" s="16"/>
      <c r="G33" s="43"/>
      <c r="I33" s="59"/>
      <c r="J33" s="16"/>
      <c r="K33" s="331"/>
      <c r="L33" s="16"/>
      <c r="M33" s="43"/>
      <c r="O33" s="59"/>
      <c r="P33" s="26"/>
      <c r="Q33" s="16"/>
      <c r="R33" s="43"/>
      <c r="S33" s="366">
        <f t="shared" si="0"/>
        <v>0</v>
      </c>
      <c r="T33" s="54"/>
      <c r="U33" s="26"/>
      <c r="V33" s="16"/>
      <c r="W33" s="43"/>
      <c r="Y33" s="1" t="s">
        <v>626</v>
      </c>
      <c r="Z33" s="58" t="str" cm="1">
        <f t="array" ref="Z33">IFERROR(_xlfn.CHOOSECOLS(_xlfn._xlws.FILTER('ShellCA (2)'!E5:AB45,('ShellCA (2)'!R5:R45&gt;0),""),15,16, 14,1),"")</f>
        <v/>
      </c>
      <c r="AA33" s="63"/>
      <c r="AB33" s="40"/>
      <c r="AC33" s="41"/>
      <c r="AD33" s="16"/>
      <c r="AE33" s="39" t="str" cm="1">
        <f t="array" ref="AE33">IFERROR(_xlfn.CHOOSECOLS(_xlfn._xlws.FILTER('ShellCA (2)'!E5:AB45,('ShellCA (2)'!U5:U45&gt;0),""),18,19,17,1),"")</f>
        <v/>
      </c>
      <c r="AF33" s="40"/>
      <c r="AG33" s="64"/>
      <c r="AH33" s="41"/>
      <c r="AI33" s="16"/>
      <c r="AJ33" s="39" t="str" cm="1">
        <f t="array" ref="AJ33">IFERROR(_xlfn.CHOOSECOLS(_xlfn._xlws.FILTER('ShellCA (2)'!E5:AB45,('ShellCA (2)'!X5:X45&gt;0),""),21,22,20,1),"")</f>
        <v/>
      </c>
      <c r="AK33" s="40"/>
      <c r="AL33" s="64"/>
      <c r="AM33" s="41"/>
    </row>
    <row r="34" spans="1:48" x14ac:dyDescent="0.25">
      <c r="B34" s="42"/>
      <c r="C34" s="16"/>
      <c r="D34" s="16"/>
      <c r="E34" s="16"/>
      <c r="F34" s="16"/>
      <c r="G34" s="43"/>
      <c r="I34" s="59"/>
      <c r="J34" s="16"/>
      <c r="K34" s="331"/>
      <c r="L34" s="16"/>
      <c r="M34" s="43"/>
      <c r="O34" s="59"/>
      <c r="P34" s="26"/>
      <c r="Q34" s="16"/>
      <c r="R34" s="43"/>
      <c r="S34" s="366">
        <f t="shared" si="0"/>
        <v>0</v>
      </c>
      <c r="T34" s="54"/>
      <c r="U34" s="26"/>
      <c r="V34" s="16"/>
      <c r="W34" s="43"/>
      <c r="Z34" s="59"/>
      <c r="AA34" s="26"/>
      <c r="AB34" s="16"/>
      <c r="AC34" s="43"/>
      <c r="AD34" s="16"/>
      <c r="AE34" s="42"/>
      <c r="AF34" s="16"/>
      <c r="AG34" s="54"/>
      <c r="AH34" s="43"/>
      <c r="AI34" s="16"/>
      <c r="AJ34" s="42"/>
      <c r="AK34" s="16"/>
      <c r="AL34" s="54"/>
      <c r="AM34" s="43"/>
    </row>
    <row r="35" spans="1:48" x14ac:dyDescent="0.25">
      <c r="B35" s="42"/>
      <c r="C35" s="16"/>
      <c r="D35" s="16"/>
      <c r="E35" s="16"/>
      <c r="F35" s="16"/>
      <c r="G35" s="43"/>
      <c r="I35" s="59"/>
      <c r="J35" s="16"/>
      <c r="K35" s="331"/>
      <c r="L35" s="16"/>
      <c r="M35" s="43"/>
      <c r="O35" s="59"/>
      <c r="P35" s="26"/>
      <c r="Q35" s="16"/>
      <c r="R35" s="43"/>
      <c r="S35" s="366">
        <f t="shared" si="0"/>
        <v>0</v>
      </c>
      <c r="T35" s="54"/>
      <c r="U35" s="26"/>
      <c r="V35" s="16"/>
      <c r="W35" s="43"/>
      <c r="Z35" s="59"/>
      <c r="AA35" s="26"/>
      <c r="AB35" s="16"/>
      <c r="AC35" s="43"/>
      <c r="AD35" s="16"/>
      <c r="AE35" s="42"/>
      <c r="AF35" s="16"/>
      <c r="AG35" s="54"/>
      <c r="AH35" s="43"/>
      <c r="AI35" s="16"/>
      <c r="AJ35" s="42"/>
      <c r="AK35" s="16"/>
      <c r="AL35" s="54"/>
      <c r="AM35" s="43"/>
    </row>
    <row r="36" spans="1:48" x14ac:dyDescent="0.25">
      <c r="B36" s="42"/>
      <c r="C36" s="16"/>
      <c r="D36" s="16"/>
      <c r="E36" s="16"/>
      <c r="F36" s="16"/>
      <c r="G36" s="43"/>
      <c r="I36" s="59"/>
      <c r="J36" s="16"/>
      <c r="K36" s="331"/>
      <c r="L36" s="16"/>
      <c r="M36" s="43"/>
      <c r="O36" s="59"/>
      <c r="P36" s="26"/>
      <c r="Q36" s="16"/>
      <c r="R36" s="43"/>
      <c r="S36" s="366">
        <f t="shared" si="0"/>
        <v>0</v>
      </c>
      <c r="T36" s="54"/>
      <c r="U36" s="16"/>
      <c r="V36" s="16"/>
      <c r="W36" s="43"/>
      <c r="Z36" s="59"/>
      <c r="AA36" s="26"/>
      <c r="AB36" s="16"/>
      <c r="AC36" s="43"/>
      <c r="AD36" s="16"/>
      <c r="AE36" s="42"/>
      <c r="AF36" s="16"/>
      <c r="AG36" s="54"/>
      <c r="AH36" s="43"/>
      <c r="AI36" s="16"/>
      <c r="AJ36" s="42"/>
      <c r="AK36" s="16"/>
      <c r="AL36" s="54"/>
      <c r="AM36" s="43"/>
    </row>
    <row r="37" spans="1:48" x14ac:dyDescent="0.25">
      <c r="B37" s="42"/>
      <c r="C37" s="16"/>
      <c r="D37" s="16"/>
      <c r="E37" s="16"/>
      <c r="F37" s="16"/>
      <c r="G37" s="43"/>
      <c r="I37" s="59"/>
      <c r="J37" s="16"/>
      <c r="K37" s="331"/>
      <c r="L37" s="16"/>
      <c r="M37" s="43"/>
      <c r="O37" s="59"/>
      <c r="P37" s="26"/>
      <c r="Q37" s="16"/>
      <c r="R37" s="43"/>
      <c r="S37" s="366">
        <f t="shared" ref="S37:S68" si="1">IFERROR(TEXT(TIMEVALUE(LEFT(P37,8)),"hh:mm")+O37,O37)</f>
        <v>0</v>
      </c>
      <c r="T37" s="54"/>
      <c r="U37" s="16"/>
      <c r="V37" s="16"/>
      <c r="W37" s="43"/>
      <c r="Z37" s="59"/>
      <c r="AA37" s="26"/>
      <c r="AB37" s="16"/>
      <c r="AC37" s="43"/>
      <c r="AD37" s="16"/>
      <c r="AE37" s="42"/>
      <c r="AF37" s="16"/>
      <c r="AG37" s="54"/>
      <c r="AH37" s="43"/>
      <c r="AI37" s="16"/>
      <c r="AJ37" s="42"/>
      <c r="AK37" s="16"/>
      <c r="AL37" s="54"/>
      <c r="AM37" s="43"/>
    </row>
    <row r="38" spans="1:48" x14ac:dyDescent="0.25">
      <c r="B38" s="42"/>
      <c r="C38" s="16"/>
      <c r="D38" s="16"/>
      <c r="E38" s="16"/>
      <c r="F38" s="16"/>
      <c r="G38" s="43"/>
      <c r="I38" s="59"/>
      <c r="J38" s="16"/>
      <c r="K38" s="331"/>
      <c r="L38" s="16"/>
      <c r="M38" s="43"/>
      <c r="O38" s="59"/>
      <c r="P38" s="26"/>
      <c r="Q38" s="16"/>
      <c r="R38" s="43"/>
      <c r="S38" s="366">
        <f t="shared" si="1"/>
        <v>0</v>
      </c>
      <c r="T38" s="54"/>
      <c r="U38" s="16"/>
      <c r="V38" s="16"/>
      <c r="W38" s="43"/>
      <c r="Z38" s="59"/>
      <c r="AA38" s="26"/>
      <c r="AB38" s="16"/>
      <c r="AC38" s="43"/>
      <c r="AD38" s="16"/>
      <c r="AE38" s="42"/>
      <c r="AF38" s="16"/>
      <c r="AG38" s="54"/>
      <c r="AH38" s="43"/>
      <c r="AI38" s="16"/>
      <c r="AJ38" s="42"/>
      <c r="AK38" s="16"/>
      <c r="AL38" s="54"/>
      <c r="AM38" s="43"/>
    </row>
    <row r="39" spans="1:48" x14ac:dyDescent="0.25">
      <c r="B39" s="42"/>
      <c r="C39" s="16"/>
      <c r="D39" s="16"/>
      <c r="E39" s="16"/>
      <c r="F39" s="16"/>
      <c r="G39" s="43"/>
      <c r="I39" s="59"/>
      <c r="J39" s="16"/>
      <c r="K39" s="331"/>
      <c r="L39" s="16"/>
      <c r="M39" s="43"/>
      <c r="O39" s="59"/>
      <c r="P39" s="26"/>
      <c r="Q39" s="16"/>
      <c r="R39" s="43"/>
      <c r="S39" s="366">
        <f t="shared" si="1"/>
        <v>0</v>
      </c>
      <c r="T39" s="54"/>
      <c r="U39" s="16"/>
      <c r="V39" s="16"/>
      <c r="W39" s="43"/>
      <c r="Z39" s="59"/>
      <c r="AA39" s="26"/>
      <c r="AB39" s="16"/>
      <c r="AC39" s="43"/>
      <c r="AD39" s="16"/>
      <c r="AE39" s="42"/>
      <c r="AF39" s="16"/>
      <c r="AG39" s="54"/>
      <c r="AH39" s="43"/>
      <c r="AI39" s="16"/>
      <c r="AJ39" s="42"/>
      <c r="AK39" s="16"/>
      <c r="AL39" s="54"/>
      <c r="AM39" s="43"/>
      <c r="AQ39" s="1"/>
      <c r="AV39" s="1"/>
    </row>
    <row r="40" spans="1:48" x14ac:dyDescent="0.25">
      <c r="B40" s="42"/>
      <c r="C40" s="16"/>
      <c r="D40" s="16"/>
      <c r="E40" s="16"/>
      <c r="F40" s="16"/>
      <c r="G40" s="43"/>
      <c r="I40" s="59"/>
      <c r="J40" s="16"/>
      <c r="K40" s="331"/>
      <c r="L40" s="16"/>
      <c r="M40" s="43"/>
      <c r="O40" s="59"/>
      <c r="P40" s="26"/>
      <c r="Q40" s="16"/>
      <c r="R40" s="43"/>
      <c r="S40" s="366">
        <f t="shared" si="1"/>
        <v>0</v>
      </c>
      <c r="T40" s="54"/>
      <c r="U40" s="16"/>
      <c r="V40" s="16"/>
      <c r="W40" s="43"/>
      <c r="Z40" s="59"/>
      <c r="AA40" s="26"/>
      <c r="AB40" s="16"/>
      <c r="AC40" s="43"/>
      <c r="AD40" s="16"/>
      <c r="AE40" s="42"/>
      <c r="AF40" s="16"/>
      <c r="AG40" s="54"/>
      <c r="AH40" s="43"/>
      <c r="AI40" s="16"/>
      <c r="AJ40" s="42"/>
      <c r="AK40" s="16"/>
      <c r="AL40" s="54"/>
      <c r="AM40" s="43"/>
      <c r="AQ40" s="1"/>
      <c r="AV40" s="1"/>
    </row>
    <row r="41" spans="1:48" x14ac:dyDescent="0.25">
      <c r="B41" s="42"/>
      <c r="C41" s="16"/>
      <c r="D41" s="16"/>
      <c r="E41" s="16"/>
      <c r="F41" s="16"/>
      <c r="G41" s="43"/>
      <c r="I41" s="59"/>
      <c r="J41" s="16"/>
      <c r="K41" s="331"/>
      <c r="L41" s="16"/>
      <c r="M41" s="43"/>
      <c r="O41" s="59"/>
      <c r="P41" s="26"/>
      <c r="Q41" s="16"/>
      <c r="R41" s="43"/>
      <c r="S41" s="366">
        <f t="shared" si="1"/>
        <v>0</v>
      </c>
      <c r="T41" s="54"/>
      <c r="U41" s="16"/>
      <c r="V41" s="16"/>
      <c r="W41" s="43"/>
      <c r="Z41" s="42"/>
      <c r="AA41" s="16"/>
      <c r="AB41" s="16"/>
      <c r="AC41" s="43"/>
      <c r="AD41" s="16"/>
      <c r="AE41" s="59"/>
      <c r="AF41" s="16"/>
      <c r="AG41" s="16"/>
      <c r="AH41" s="43"/>
      <c r="AI41" s="16"/>
      <c r="AJ41" s="59"/>
      <c r="AK41" s="26"/>
      <c r="AL41" s="16"/>
      <c r="AM41" s="43"/>
      <c r="AQ41" s="1"/>
      <c r="AV41" s="1"/>
    </row>
    <row r="42" spans="1:48" x14ac:dyDescent="0.25">
      <c r="B42" s="42"/>
      <c r="C42" s="16"/>
      <c r="D42" s="16"/>
      <c r="E42" s="16"/>
      <c r="F42" s="16"/>
      <c r="G42" s="43"/>
      <c r="I42" s="59"/>
      <c r="J42" s="16"/>
      <c r="K42" s="331"/>
      <c r="L42" s="16"/>
      <c r="M42" s="43"/>
      <c r="O42" s="59"/>
      <c r="P42" s="26"/>
      <c r="Q42" s="16"/>
      <c r="R42" s="43"/>
      <c r="S42" s="366">
        <f t="shared" si="1"/>
        <v>0</v>
      </c>
      <c r="T42" s="54"/>
      <c r="U42" s="16"/>
      <c r="V42" s="16"/>
      <c r="W42" s="43"/>
      <c r="Z42" s="42"/>
      <c r="AA42" s="16"/>
      <c r="AB42" s="16"/>
      <c r="AC42" s="43"/>
      <c r="AD42" s="16"/>
      <c r="AE42" s="59"/>
      <c r="AF42" s="16"/>
      <c r="AG42" s="16"/>
      <c r="AH42" s="43"/>
      <c r="AI42" s="16"/>
      <c r="AJ42" s="59"/>
      <c r="AK42" s="26"/>
      <c r="AL42" s="16"/>
      <c r="AM42" s="43"/>
      <c r="AQ42" s="1"/>
      <c r="AV42" s="1"/>
    </row>
    <row r="43" spans="1:48" x14ac:dyDescent="0.25">
      <c r="B43" s="42"/>
      <c r="C43" s="16"/>
      <c r="D43" s="16"/>
      <c r="E43" s="16"/>
      <c r="F43" s="16"/>
      <c r="G43" s="43"/>
      <c r="I43" s="59"/>
      <c r="J43" s="16"/>
      <c r="K43" s="331"/>
      <c r="L43" s="16"/>
      <c r="M43" s="43"/>
      <c r="O43" s="59"/>
      <c r="P43" s="26"/>
      <c r="Q43" s="16"/>
      <c r="R43" s="43"/>
      <c r="S43" s="366">
        <f t="shared" si="1"/>
        <v>0</v>
      </c>
      <c r="T43" s="54"/>
      <c r="U43" s="16"/>
      <c r="V43" s="16"/>
      <c r="W43" s="43"/>
      <c r="Z43" s="42"/>
      <c r="AA43" s="16"/>
      <c r="AB43" s="16"/>
      <c r="AC43" s="43"/>
      <c r="AD43" s="16"/>
      <c r="AE43" s="59"/>
      <c r="AF43" s="16"/>
      <c r="AG43" s="16"/>
      <c r="AH43" s="43"/>
      <c r="AI43" s="16"/>
      <c r="AJ43" s="59"/>
      <c r="AK43" s="26"/>
      <c r="AL43" s="16"/>
      <c r="AM43" s="43"/>
      <c r="AQ43" s="1"/>
      <c r="AV43" s="1"/>
    </row>
    <row r="44" spans="1:48" x14ac:dyDescent="0.25">
      <c r="B44" s="42"/>
      <c r="C44" s="16"/>
      <c r="D44" s="16"/>
      <c r="E44" s="16"/>
      <c r="F44" s="16"/>
      <c r="G44" s="43"/>
      <c r="I44" s="59"/>
      <c r="J44" s="16"/>
      <c r="K44" s="331"/>
      <c r="L44" s="16"/>
      <c r="M44" s="43"/>
      <c r="O44" s="59"/>
      <c r="P44" s="26"/>
      <c r="Q44" s="16"/>
      <c r="R44" s="43"/>
      <c r="S44" s="366">
        <f t="shared" si="1"/>
        <v>0</v>
      </c>
      <c r="T44" s="54"/>
      <c r="U44" s="16"/>
      <c r="V44" s="16"/>
      <c r="W44" s="43"/>
      <c r="Z44" s="42"/>
      <c r="AA44" s="16"/>
      <c r="AB44" s="16"/>
      <c r="AC44" s="43"/>
      <c r="AD44" s="16"/>
      <c r="AE44" s="59"/>
      <c r="AF44" s="16"/>
      <c r="AG44" s="16"/>
      <c r="AH44" s="43"/>
      <c r="AI44" s="16"/>
      <c r="AJ44" s="59"/>
      <c r="AK44" s="26"/>
      <c r="AL44" s="16"/>
      <c r="AM44" s="43"/>
      <c r="AQ44" s="1"/>
      <c r="AV44" s="1"/>
    </row>
    <row r="45" spans="1:48" x14ac:dyDescent="0.25">
      <c r="B45" s="42"/>
      <c r="C45" s="16"/>
      <c r="D45" s="16"/>
      <c r="E45" s="16"/>
      <c r="F45" s="16"/>
      <c r="G45" s="43"/>
      <c r="I45" s="59"/>
      <c r="J45" s="16"/>
      <c r="K45" s="331"/>
      <c r="L45" s="16"/>
      <c r="M45" s="43"/>
      <c r="O45" s="59"/>
      <c r="P45" s="26"/>
      <c r="Q45" s="16"/>
      <c r="R45" s="43"/>
      <c r="S45" s="366">
        <f t="shared" si="1"/>
        <v>0</v>
      </c>
      <c r="T45" s="54"/>
      <c r="U45" s="16"/>
      <c r="V45" s="16"/>
      <c r="W45" s="43"/>
      <c r="Z45" s="42"/>
      <c r="AA45" s="16"/>
      <c r="AB45" s="16"/>
      <c r="AC45" s="43"/>
      <c r="AD45" s="16"/>
      <c r="AE45" s="59"/>
      <c r="AF45" s="16"/>
      <c r="AG45" s="16"/>
      <c r="AH45" s="43"/>
      <c r="AI45" s="16"/>
      <c r="AJ45" s="59"/>
      <c r="AK45" s="26"/>
      <c r="AL45" s="16"/>
      <c r="AM45" s="43"/>
      <c r="AQ45" s="1"/>
      <c r="AV45" s="1"/>
    </row>
    <row r="46" spans="1:48" x14ac:dyDescent="0.25">
      <c r="B46" s="44"/>
      <c r="C46" s="45"/>
      <c r="D46" s="45"/>
      <c r="E46" s="45"/>
      <c r="F46" s="45"/>
      <c r="G46" s="46"/>
      <c r="I46" s="59"/>
      <c r="J46" s="16"/>
      <c r="K46" s="331"/>
      <c r="L46" s="16"/>
      <c r="M46" s="43"/>
      <c r="O46" s="59"/>
      <c r="P46" s="26"/>
      <c r="Q46" s="16"/>
      <c r="R46" s="43"/>
      <c r="S46" s="366">
        <f t="shared" si="1"/>
        <v>0</v>
      </c>
      <c r="T46" s="54"/>
      <c r="U46" s="16"/>
      <c r="V46" s="16"/>
      <c r="W46" s="43"/>
      <c r="Z46" s="42"/>
      <c r="AA46" s="16"/>
      <c r="AB46" s="16"/>
      <c r="AC46" s="43"/>
      <c r="AD46" s="16"/>
      <c r="AE46" s="59"/>
      <c r="AF46" s="16"/>
      <c r="AG46" s="16"/>
      <c r="AH46" s="43"/>
      <c r="AI46" s="16"/>
      <c r="AJ46" s="59"/>
      <c r="AK46" s="26"/>
      <c r="AL46" s="16"/>
      <c r="AM46" s="43"/>
      <c r="AQ46" s="1"/>
      <c r="AV46" s="1"/>
    </row>
    <row r="47" spans="1:48" x14ac:dyDescent="0.25">
      <c r="I47" s="59"/>
      <c r="J47" s="16"/>
      <c r="K47" s="331"/>
      <c r="L47" s="16"/>
      <c r="M47" s="43"/>
      <c r="O47" s="59"/>
      <c r="P47" s="26"/>
      <c r="Q47" s="16"/>
      <c r="R47" s="43"/>
      <c r="S47" s="366">
        <f t="shared" si="1"/>
        <v>0</v>
      </c>
      <c r="T47" s="54"/>
      <c r="U47" s="16"/>
      <c r="V47" s="16"/>
      <c r="W47" s="43"/>
      <c r="Z47" s="42"/>
      <c r="AA47" s="16"/>
      <c r="AB47" s="16"/>
      <c r="AC47" s="43"/>
      <c r="AD47" s="16"/>
      <c r="AE47" s="59"/>
      <c r="AF47" s="16"/>
      <c r="AG47" s="16"/>
      <c r="AH47" s="43"/>
      <c r="AI47" s="16"/>
      <c r="AJ47" s="59"/>
      <c r="AK47" s="26"/>
      <c r="AL47" s="16"/>
      <c r="AM47" s="43"/>
      <c r="AQ47" s="1"/>
      <c r="AV47" s="1"/>
    </row>
    <row r="48" spans="1:48" x14ac:dyDescent="0.25">
      <c r="A48" s="1" t="s">
        <v>624</v>
      </c>
      <c r="B48" s="39" t="str" cm="1">
        <f t="array" ref="B48">IFERROR(_xlfn.CHOOSECOLS(_xlfn._xlws.FILTER(ShellSA!E6:Y22,ShellSA!Q6:Q22&gt;0,""),1,13,18,19,20,21),"")</f>
        <v/>
      </c>
      <c r="C48" s="40"/>
      <c r="D48" s="40"/>
      <c r="E48" s="40"/>
      <c r="F48" s="40"/>
      <c r="G48" s="41"/>
      <c r="I48" s="59"/>
      <c r="J48" s="16"/>
      <c r="K48" s="331"/>
      <c r="L48" s="16"/>
      <c r="M48" s="43"/>
      <c r="O48" s="59"/>
      <c r="P48" s="26"/>
      <c r="Q48" s="16"/>
      <c r="R48" s="43"/>
      <c r="S48" s="366">
        <f t="shared" si="1"/>
        <v>0</v>
      </c>
      <c r="T48" s="54"/>
      <c r="U48" s="16"/>
      <c r="V48" s="16"/>
      <c r="W48" s="43"/>
      <c r="Z48" s="42"/>
      <c r="AA48" s="16"/>
      <c r="AB48" s="16"/>
      <c r="AC48" s="43"/>
      <c r="AD48" s="16"/>
      <c r="AE48" s="59"/>
      <c r="AF48" s="16"/>
      <c r="AG48" s="16"/>
      <c r="AH48" s="43"/>
      <c r="AI48" s="16"/>
      <c r="AJ48" s="59"/>
      <c r="AK48" s="26"/>
      <c r="AL48" s="16"/>
      <c r="AM48" s="43"/>
      <c r="AQ48" s="1"/>
      <c r="AV48" s="1"/>
    </row>
    <row r="49" spans="2:48" x14ac:dyDescent="0.25">
      <c r="B49" s="42"/>
      <c r="C49" s="16"/>
      <c r="D49" s="16"/>
      <c r="E49" s="16"/>
      <c r="F49" s="16"/>
      <c r="G49" s="43"/>
      <c r="I49" s="59"/>
      <c r="J49" s="16"/>
      <c r="K49" s="331"/>
      <c r="L49" s="16"/>
      <c r="M49" s="43"/>
      <c r="O49" s="59"/>
      <c r="P49" s="26"/>
      <c r="Q49" s="16"/>
      <c r="R49" s="43"/>
      <c r="S49" s="366">
        <f t="shared" si="1"/>
        <v>0</v>
      </c>
      <c r="T49" s="54"/>
      <c r="U49" s="16"/>
      <c r="V49" s="16"/>
      <c r="W49" s="43"/>
      <c r="Z49" s="42"/>
      <c r="AA49" s="16"/>
      <c r="AB49" s="16"/>
      <c r="AC49" s="43"/>
      <c r="AD49" s="16"/>
      <c r="AE49" s="59"/>
      <c r="AF49" s="16"/>
      <c r="AG49" s="16"/>
      <c r="AH49" s="43"/>
      <c r="AI49" s="16"/>
      <c r="AJ49" s="59"/>
      <c r="AK49" s="26"/>
      <c r="AL49" s="16"/>
      <c r="AM49" s="43"/>
      <c r="AQ49" s="1"/>
      <c r="AV49" s="1"/>
    </row>
    <row r="50" spans="2:48" x14ac:dyDescent="0.25">
      <c r="B50" s="42"/>
      <c r="C50" s="16"/>
      <c r="D50" s="16"/>
      <c r="E50" s="16"/>
      <c r="F50" s="16"/>
      <c r="G50" s="43"/>
      <c r="I50" s="59"/>
      <c r="J50" s="16"/>
      <c r="K50" s="331"/>
      <c r="L50" s="16"/>
      <c r="M50" s="43"/>
      <c r="O50" s="59"/>
      <c r="P50" s="26"/>
      <c r="Q50" s="16"/>
      <c r="R50" s="43"/>
      <c r="S50" s="366">
        <f t="shared" si="1"/>
        <v>0</v>
      </c>
      <c r="T50" s="54"/>
      <c r="U50" s="16"/>
      <c r="V50" s="16"/>
      <c r="W50" s="43"/>
      <c r="Z50" s="59"/>
      <c r="AA50" s="16"/>
      <c r="AB50" s="16"/>
      <c r="AC50" s="43"/>
      <c r="AD50" s="16"/>
      <c r="AE50" s="59"/>
      <c r="AF50" s="16"/>
      <c r="AG50" s="16"/>
      <c r="AH50" s="43"/>
      <c r="AI50" s="16"/>
      <c r="AJ50" s="59"/>
      <c r="AK50" s="26"/>
      <c r="AL50" s="16"/>
      <c r="AM50" s="43"/>
      <c r="AQ50" s="1"/>
      <c r="AV50" s="1"/>
    </row>
    <row r="51" spans="2:48" x14ac:dyDescent="0.25">
      <c r="B51" s="42"/>
      <c r="C51" s="16"/>
      <c r="D51" s="16"/>
      <c r="E51" s="16"/>
      <c r="F51" s="16"/>
      <c r="G51" s="43"/>
      <c r="I51" s="59"/>
      <c r="J51" s="16"/>
      <c r="K51" s="331"/>
      <c r="L51" s="16"/>
      <c r="M51" s="43"/>
      <c r="O51" s="59"/>
      <c r="P51" s="26"/>
      <c r="Q51" s="16"/>
      <c r="R51" s="43"/>
      <c r="S51" s="366">
        <f t="shared" si="1"/>
        <v>0</v>
      </c>
      <c r="T51" s="54"/>
      <c r="U51" s="16"/>
      <c r="V51" s="16"/>
      <c r="W51" s="43"/>
      <c r="Z51" s="59"/>
      <c r="AA51" s="16"/>
      <c r="AB51" s="16"/>
      <c r="AC51" s="43"/>
      <c r="AD51" s="16"/>
      <c r="AE51" s="59"/>
      <c r="AF51" s="16"/>
      <c r="AG51" s="16"/>
      <c r="AH51" s="43"/>
      <c r="AI51" s="16"/>
      <c r="AJ51" s="59"/>
      <c r="AK51" s="26"/>
      <c r="AL51" s="16"/>
      <c r="AM51" s="43"/>
      <c r="AQ51" s="1"/>
      <c r="AV51" s="1"/>
    </row>
    <row r="52" spans="2:48" x14ac:dyDescent="0.25">
      <c r="B52" s="42"/>
      <c r="C52" s="16"/>
      <c r="D52" s="16"/>
      <c r="E52" s="16"/>
      <c r="F52" s="16"/>
      <c r="G52" s="43"/>
      <c r="I52" s="59"/>
      <c r="J52" s="16"/>
      <c r="K52" s="331"/>
      <c r="L52" s="16"/>
      <c r="M52" s="43"/>
      <c r="O52" s="59"/>
      <c r="P52" s="26"/>
      <c r="Q52" s="16"/>
      <c r="R52" s="43"/>
      <c r="S52" s="366">
        <f t="shared" si="1"/>
        <v>0</v>
      </c>
      <c r="T52" s="54"/>
      <c r="U52" s="16"/>
      <c r="V52" s="16"/>
      <c r="W52" s="43"/>
      <c r="Z52" s="59"/>
      <c r="AA52" s="16"/>
      <c r="AB52" s="16"/>
      <c r="AC52" s="43"/>
      <c r="AD52" s="16"/>
      <c r="AE52" s="59"/>
      <c r="AF52" s="16"/>
      <c r="AG52" s="16"/>
      <c r="AH52" s="43"/>
      <c r="AI52" s="16"/>
      <c r="AJ52" s="59"/>
      <c r="AK52" s="26"/>
      <c r="AL52" s="16"/>
      <c r="AM52" s="43"/>
      <c r="AQ52" s="1"/>
      <c r="AV52" s="1"/>
    </row>
    <row r="53" spans="2:48" x14ac:dyDescent="0.25">
      <c r="B53" s="42"/>
      <c r="C53" s="16"/>
      <c r="D53" s="16"/>
      <c r="E53" s="16"/>
      <c r="F53" s="16"/>
      <c r="G53" s="43"/>
      <c r="I53" s="59"/>
      <c r="J53" s="16"/>
      <c r="K53" s="331"/>
      <c r="L53" s="16"/>
      <c r="M53" s="43"/>
      <c r="O53" s="59"/>
      <c r="P53" s="26"/>
      <c r="Q53" s="16"/>
      <c r="R53" s="43"/>
      <c r="S53" s="366">
        <f t="shared" si="1"/>
        <v>0</v>
      </c>
      <c r="T53" s="54"/>
      <c r="U53" s="16"/>
      <c r="V53" s="16"/>
      <c r="W53" s="43"/>
      <c r="Z53" s="59"/>
      <c r="AA53" s="16"/>
      <c r="AB53" s="16"/>
      <c r="AC53" s="43"/>
      <c r="AD53" s="16"/>
      <c r="AE53" s="59"/>
      <c r="AF53" s="16"/>
      <c r="AG53" s="16"/>
      <c r="AH53" s="43"/>
      <c r="AI53" s="16"/>
      <c r="AJ53" s="59"/>
      <c r="AK53" s="26"/>
      <c r="AL53" s="16"/>
      <c r="AM53" s="43"/>
      <c r="AQ53" s="1"/>
      <c r="AV53" s="1"/>
    </row>
    <row r="54" spans="2:48" x14ac:dyDescent="0.25">
      <c r="B54" s="42"/>
      <c r="C54" s="16"/>
      <c r="D54" s="16"/>
      <c r="E54" s="16"/>
      <c r="F54" s="16"/>
      <c r="G54" s="43"/>
      <c r="I54" s="59"/>
      <c r="J54" s="16"/>
      <c r="K54" s="331"/>
      <c r="L54" s="16"/>
      <c r="M54" s="43"/>
      <c r="O54" s="59"/>
      <c r="P54" s="26"/>
      <c r="Q54" s="16"/>
      <c r="R54" s="43"/>
      <c r="S54" s="366">
        <f t="shared" si="1"/>
        <v>0</v>
      </c>
      <c r="T54" s="54"/>
      <c r="U54" s="16"/>
      <c r="V54" s="16"/>
      <c r="W54" s="43"/>
      <c r="Z54" s="59"/>
      <c r="AA54" s="16"/>
      <c r="AB54" s="16"/>
      <c r="AC54" s="43"/>
      <c r="AD54" s="16"/>
      <c r="AE54" s="59"/>
      <c r="AF54" s="16"/>
      <c r="AG54" s="16"/>
      <c r="AH54" s="43"/>
      <c r="AI54" s="16"/>
      <c r="AJ54" s="59"/>
      <c r="AK54" s="26"/>
      <c r="AL54" s="16"/>
      <c r="AM54" s="43"/>
      <c r="AQ54" s="1"/>
      <c r="AV54" s="1"/>
    </row>
    <row r="55" spans="2:48" x14ac:dyDescent="0.25">
      <c r="B55" s="42"/>
      <c r="C55" s="16"/>
      <c r="D55" s="16"/>
      <c r="E55" s="16"/>
      <c r="F55" s="16"/>
      <c r="G55" s="43"/>
      <c r="I55" s="59"/>
      <c r="J55" s="16"/>
      <c r="K55" s="331"/>
      <c r="L55" s="16"/>
      <c r="M55" s="43"/>
      <c r="O55" s="59"/>
      <c r="P55" s="26"/>
      <c r="Q55" s="16"/>
      <c r="R55" s="43"/>
      <c r="S55" s="366">
        <f t="shared" si="1"/>
        <v>0</v>
      </c>
      <c r="T55" s="54"/>
      <c r="U55" s="16"/>
      <c r="V55" s="16"/>
      <c r="W55" s="43"/>
      <c r="Z55" s="59"/>
      <c r="AA55" s="16"/>
      <c r="AB55" s="16"/>
      <c r="AC55" s="43"/>
      <c r="AD55" s="16"/>
      <c r="AE55" s="59"/>
      <c r="AF55" s="16"/>
      <c r="AG55" s="16"/>
      <c r="AH55" s="43"/>
      <c r="AI55" s="16"/>
      <c r="AJ55" s="59"/>
      <c r="AK55" s="26"/>
      <c r="AL55" s="16"/>
      <c r="AM55" s="43"/>
    </row>
    <row r="56" spans="2:48" x14ac:dyDescent="0.25">
      <c r="B56" s="42"/>
      <c r="C56" s="16"/>
      <c r="D56" s="16"/>
      <c r="E56" s="16"/>
      <c r="F56" s="16"/>
      <c r="G56" s="43"/>
      <c r="I56" s="59"/>
      <c r="J56" s="16"/>
      <c r="K56" s="331"/>
      <c r="L56" s="16"/>
      <c r="M56" s="43"/>
      <c r="O56" s="59"/>
      <c r="P56" s="26"/>
      <c r="Q56" s="16"/>
      <c r="R56" s="43"/>
      <c r="S56" s="366">
        <f t="shared" si="1"/>
        <v>0</v>
      </c>
      <c r="T56" s="54"/>
      <c r="U56" s="16"/>
      <c r="V56" s="16"/>
      <c r="W56" s="43"/>
      <c r="Z56" s="59"/>
      <c r="AA56" s="16"/>
      <c r="AB56" s="16"/>
      <c r="AC56" s="43"/>
      <c r="AD56" s="16"/>
      <c r="AE56" s="59"/>
      <c r="AF56" s="16"/>
      <c r="AG56" s="16"/>
      <c r="AH56" s="43"/>
      <c r="AI56" s="16"/>
      <c r="AJ56" s="59"/>
      <c r="AK56" s="26"/>
      <c r="AL56" s="16"/>
      <c r="AM56" s="43"/>
    </row>
    <row r="57" spans="2:48" x14ac:dyDescent="0.25">
      <c r="B57" s="42"/>
      <c r="C57" s="16"/>
      <c r="D57" s="16"/>
      <c r="E57" s="16"/>
      <c r="F57" s="16"/>
      <c r="G57" s="43"/>
      <c r="I57" s="59"/>
      <c r="J57" s="16"/>
      <c r="K57" s="331"/>
      <c r="L57" s="16"/>
      <c r="M57" s="43"/>
      <c r="O57" s="59"/>
      <c r="P57" s="26"/>
      <c r="Q57" s="16"/>
      <c r="R57" s="43"/>
      <c r="S57" s="366">
        <f t="shared" si="1"/>
        <v>0</v>
      </c>
      <c r="T57" s="54"/>
      <c r="U57" s="16"/>
      <c r="V57" s="16"/>
      <c r="W57" s="43"/>
      <c r="Z57" s="59"/>
      <c r="AA57" s="16"/>
      <c r="AB57" s="16"/>
      <c r="AC57" s="43"/>
      <c r="AD57" s="16"/>
      <c r="AE57" s="59"/>
      <c r="AF57" s="16"/>
      <c r="AG57" s="16"/>
      <c r="AH57" s="43"/>
      <c r="AI57" s="16"/>
      <c r="AJ57" s="59"/>
      <c r="AK57" s="26"/>
      <c r="AL57" s="16"/>
      <c r="AM57" s="43"/>
    </row>
    <row r="58" spans="2:48" x14ac:dyDescent="0.25">
      <c r="B58" s="42"/>
      <c r="C58" s="16"/>
      <c r="D58" s="16"/>
      <c r="E58" s="16"/>
      <c r="F58" s="16"/>
      <c r="G58" s="43"/>
      <c r="I58" s="59"/>
      <c r="J58" s="16"/>
      <c r="K58" s="331"/>
      <c r="L58" s="16"/>
      <c r="M58" s="43"/>
      <c r="O58" s="59"/>
      <c r="P58" s="26"/>
      <c r="Q58" s="16"/>
      <c r="R58" s="43"/>
      <c r="S58" s="366">
        <f t="shared" si="1"/>
        <v>0</v>
      </c>
      <c r="T58" s="54"/>
      <c r="U58" s="26"/>
      <c r="V58" s="16"/>
      <c r="W58" s="43"/>
      <c r="Z58" s="59"/>
      <c r="AA58" s="16"/>
      <c r="AB58" s="16"/>
      <c r="AC58" s="43"/>
      <c r="AD58" s="16"/>
      <c r="AE58" s="59"/>
      <c r="AF58" s="16"/>
      <c r="AG58" s="16"/>
      <c r="AH58" s="43"/>
      <c r="AI58" s="16"/>
      <c r="AJ58" s="59"/>
      <c r="AK58" s="26"/>
      <c r="AL58" s="16"/>
      <c r="AM58" s="43"/>
    </row>
    <row r="59" spans="2:48" x14ac:dyDescent="0.25">
      <c r="B59" s="42"/>
      <c r="C59" s="16"/>
      <c r="D59" s="16"/>
      <c r="E59" s="16"/>
      <c r="F59" s="16"/>
      <c r="G59" s="43"/>
      <c r="I59" s="59"/>
      <c r="J59" s="16"/>
      <c r="K59" s="331"/>
      <c r="L59" s="16"/>
      <c r="M59" s="43"/>
      <c r="O59" s="59"/>
      <c r="P59" s="26"/>
      <c r="Q59" s="16"/>
      <c r="R59" s="43"/>
      <c r="S59" s="366">
        <f t="shared" si="1"/>
        <v>0</v>
      </c>
      <c r="T59" s="54"/>
      <c r="U59" s="26"/>
      <c r="V59" s="16"/>
      <c r="W59" s="43"/>
      <c r="Z59" s="59"/>
      <c r="AA59" s="16"/>
      <c r="AB59" s="16"/>
      <c r="AC59" s="43"/>
      <c r="AD59" s="16"/>
      <c r="AE59" s="59"/>
      <c r="AF59" s="16"/>
      <c r="AG59" s="16"/>
      <c r="AH59" s="43"/>
      <c r="AI59" s="16"/>
      <c r="AJ59" s="59"/>
      <c r="AK59" s="26"/>
      <c r="AL59" s="16"/>
      <c r="AM59" s="43"/>
    </row>
    <row r="60" spans="2:48" x14ac:dyDescent="0.25">
      <c r="B60" s="42"/>
      <c r="C60" s="16"/>
      <c r="D60" s="16"/>
      <c r="E60" s="16"/>
      <c r="F60" s="16"/>
      <c r="G60" s="43"/>
      <c r="I60" s="59"/>
      <c r="J60" s="16"/>
      <c r="K60" s="331"/>
      <c r="L60" s="16"/>
      <c r="M60" s="43"/>
      <c r="O60" s="59"/>
      <c r="P60" s="26"/>
      <c r="Q60" s="16"/>
      <c r="R60" s="43"/>
      <c r="S60" s="366">
        <f t="shared" si="1"/>
        <v>0</v>
      </c>
      <c r="T60" s="54"/>
      <c r="U60" s="26"/>
      <c r="V60" s="16"/>
      <c r="W60" s="43"/>
      <c r="Z60" s="59"/>
      <c r="AA60" s="16"/>
      <c r="AB60" s="16"/>
      <c r="AC60" s="43"/>
      <c r="AD60" s="16"/>
      <c r="AE60" s="59"/>
      <c r="AF60" s="16"/>
      <c r="AG60" s="16"/>
      <c r="AH60" s="43"/>
      <c r="AI60" s="16"/>
      <c r="AJ60" s="59"/>
      <c r="AK60" s="26"/>
      <c r="AL60" s="16"/>
      <c r="AM60" s="43"/>
    </row>
    <row r="61" spans="2:48" x14ac:dyDescent="0.25">
      <c r="B61" s="42"/>
      <c r="C61" s="16"/>
      <c r="D61" s="16"/>
      <c r="E61" s="16"/>
      <c r="F61" s="16"/>
      <c r="G61" s="43"/>
      <c r="I61" s="59"/>
      <c r="J61" s="16"/>
      <c r="K61" s="331"/>
      <c r="L61" s="16"/>
      <c r="M61" s="43"/>
      <c r="O61" s="59"/>
      <c r="P61" s="26"/>
      <c r="Q61" s="16"/>
      <c r="R61" s="43"/>
      <c r="S61" s="366">
        <f t="shared" si="1"/>
        <v>0</v>
      </c>
      <c r="T61" s="54"/>
      <c r="U61" s="26"/>
      <c r="V61" s="16"/>
      <c r="W61" s="43"/>
      <c r="Z61" s="59"/>
      <c r="AA61" s="16"/>
      <c r="AB61" s="16"/>
      <c r="AC61" s="43"/>
      <c r="AD61" s="16"/>
      <c r="AE61" s="59"/>
      <c r="AF61" s="16"/>
      <c r="AG61" s="16"/>
      <c r="AH61" s="43"/>
      <c r="AI61" s="16"/>
      <c r="AJ61" s="59"/>
      <c r="AK61" s="26"/>
      <c r="AL61" s="16"/>
      <c r="AM61" s="43"/>
    </row>
    <row r="62" spans="2:48" x14ac:dyDescent="0.25">
      <c r="B62" s="42"/>
      <c r="C62" s="16"/>
      <c r="D62" s="16"/>
      <c r="E62" s="16"/>
      <c r="F62" s="16"/>
      <c r="G62" s="43"/>
      <c r="I62" s="59"/>
      <c r="J62" s="16"/>
      <c r="K62" s="331"/>
      <c r="L62" s="16"/>
      <c r="M62" s="43"/>
      <c r="O62" s="59"/>
      <c r="P62" s="26"/>
      <c r="Q62" s="16"/>
      <c r="R62" s="43"/>
      <c r="S62" s="366">
        <f t="shared" si="1"/>
        <v>0</v>
      </c>
      <c r="T62" s="54"/>
      <c r="U62" s="26"/>
      <c r="V62" s="16"/>
      <c r="W62" s="43"/>
      <c r="Z62" s="59"/>
      <c r="AA62" s="16"/>
      <c r="AB62" s="16"/>
      <c r="AC62" s="43"/>
      <c r="AD62" s="16"/>
      <c r="AE62" s="59"/>
      <c r="AF62" s="16"/>
      <c r="AG62" s="16"/>
      <c r="AH62" s="43"/>
      <c r="AI62" s="16"/>
      <c r="AJ62" s="59"/>
      <c r="AK62" s="26"/>
      <c r="AL62" s="16"/>
      <c r="AM62" s="43"/>
    </row>
    <row r="63" spans="2:48" x14ac:dyDescent="0.25">
      <c r="B63" s="42"/>
      <c r="C63" s="16"/>
      <c r="D63" s="16"/>
      <c r="E63" s="16"/>
      <c r="F63" s="16"/>
      <c r="G63" s="43"/>
      <c r="I63" s="59"/>
      <c r="J63" s="16"/>
      <c r="K63" s="331"/>
      <c r="L63" s="16"/>
      <c r="M63" s="43"/>
      <c r="O63" s="59"/>
      <c r="P63" s="26"/>
      <c r="Q63" s="16"/>
      <c r="R63" s="43"/>
      <c r="S63" s="366">
        <f t="shared" si="1"/>
        <v>0</v>
      </c>
      <c r="T63" s="54"/>
      <c r="U63" s="26"/>
      <c r="V63" s="16"/>
      <c r="W63" s="43"/>
      <c r="Z63" s="59"/>
      <c r="AA63" s="16"/>
      <c r="AB63" s="16"/>
      <c r="AC63" s="43"/>
      <c r="AD63" s="16"/>
      <c r="AE63" s="59"/>
      <c r="AF63" s="16"/>
      <c r="AG63" s="16"/>
      <c r="AH63" s="43"/>
      <c r="AI63" s="16"/>
      <c r="AJ63" s="59"/>
      <c r="AK63" s="26"/>
      <c r="AL63" s="16"/>
      <c r="AM63" s="43"/>
    </row>
    <row r="64" spans="2:48" x14ac:dyDescent="0.25">
      <c r="B64" s="44"/>
      <c r="C64" s="45"/>
      <c r="D64" s="45"/>
      <c r="E64" s="45"/>
      <c r="F64" s="45"/>
      <c r="G64" s="46"/>
      <c r="I64" s="59"/>
      <c r="J64" s="16"/>
      <c r="K64" s="331"/>
      <c r="L64" s="16"/>
      <c r="M64" s="43"/>
      <c r="O64" s="59"/>
      <c r="P64" s="26"/>
      <c r="Q64" s="16"/>
      <c r="R64" s="43"/>
      <c r="S64" s="366">
        <f t="shared" si="1"/>
        <v>0</v>
      </c>
      <c r="T64" s="54"/>
      <c r="U64" s="26"/>
      <c r="V64" s="16"/>
      <c r="W64" s="43"/>
      <c r="Z64" s="59"/>
      <c r="AA64" s="16"/>
      <c r="AB64" s="16"/>
      <c r="AC64" s="43"/>
      <c r="AD64" s="16"/>
      <c r="AE64" s="59"/>
      <c r="AF64" s="16"/>
      <c r="AG64" s="16"/>
      <c r="AH64" s="43"/>
      <c r="AI64" s="16"/>
      <c r="AJ64" s="59"/>
      <c r="AK64" s="26"/>
      <c r="AL64" s="16"/>
      <c r="AM64" s="43"/>
    </row>
    <row r="65" spans="1:39" x14ac:dyDescent="0.25">
      <c r="I65" s="59"/>
      <c r="J65" s="16"/>
      <c r="K65" s="331"/>
      <c r="L65" s="16"/>
      <c r="M65" s="43"/>
      <c r="O65" s="59"/>
      <c r="P65" s="26"/>
      <c r="Q65" s="16"/>
      <c r="R65" s="43"/>
      <c r="S65" s="366">
        <f t="shared" si="1"/>
        <v>0</v>
      </c>
      <c r="T65" s="54"/>
      <c r="U65" s="26"/>
      <c r="V65" s="16"/>
      <c r="W65" s="43"/>
      <c r="Z65" s="59"/>
      <c r="AA65" s="16"/>
      <c r="AB65" s="16"/>
      <c r="AC65" s="43"/>
      <c r="AD65" s="16"/>
      <c r="AE65" s="59"/>
      <c r="AF65" s="16"/>
      <c r="AG65" s="16"/>
      <c r="AH65" s="43"/>
      <c r="AI65" s="16"/>
      <c r="AJ65" s="59"/>
      <c r="AK65" s="26"/>
      <c r="AL65" s="16"/>
      <c r="AM65" s="43"/>
    </row>
    <row r="66" spans="1:39" x14ac:dyDescent="0.25">
      <c r="A66" s="1" t="s">
        <v>625</v>
      </c>
      <c r="B66" s="39" t="str" cm="1">
        <f t="array" ref="B66">IFERROR(_xlfn.CHOOSECOLS(_xlfn._xlws.FILTER(ShellCA!E5:AE31,ShellCA!AA5:AA31&gt;0,""),1,23,24,25,26,27),"")</f>
        <v/>
      </c>
      <c r="C66" s="40"/>
      <c r="D66" s="40"/>
      <c r="E66" s="40"/>
      <c r="F66" s="40"/>
      <c r="G66" s="41"/>
      <c r="I66" s="59"/>
      <c r="J66" s="16"/>
      <c r="K66" s="331"/>
      <c r="L66" s="16"/>
      <c r="M66" s="43"/>
      <c r="O66" s="59"/>
      <c r="P66" s="26"/>
      <c r="Q66" s="16"/>
      <c r="R66" s="43"/>
      <c r="S66" s="366">
        <f t="shared" si="1"/>
        <v>0</v>
      </c>
      <c r="T66" s="54"/>
      <c r="U66" s="26"/>
      <c r="V66" s="16"/>
      <c r="W66" s="43"/>
      <c r="Z66" s="59"/>
      <c r="AA66" s="16"/>
      <c r="AB66" s="16"/>
      <c r="AC66" s="43"/>
      <c r="AD66" s="16"/>
      <c r="AE66" s="59"/>
      <c r="AF66" s="16"/>
      <c r="AG66" s="16"/>
      <c r="AH66" s="43"/>
      <c r="AI66" s="16"/>
      <c r="AJ66" s="59"/>
      <c r="AK66" s="26"/>
      <c r="AL66" s="16"/>
      <c r="AM66" s="43"/>
    </row>
    <row r="67" spans="1:39" x14ac:dyDescent="0.25">
      <c r="B67" s="42"/>
      <c r="C67" s="16"/>
      <c r="D67" s="16"/>
      <c r="E67" s="16"/>
      <c r="F67" s="16"/>
      <c r="G67" s="43"/>
      <c r="I67" s="59"/>
      <c r="J67" s="16"/>
      <c r="K67" s="331"/>
      <c r="L67" s="16"/>
      <c r="M67" s="43"/>
      <c r="O67" s="59"/>
      <c r="P67" s="26"/>
      <c r="Q67" s="16"/>
      <c r="R67" s="43"/>
      <c r="S67" s="366">
        <f t="shared" si="1"/>
        <v>0</v>
      </c>
      <c r="T67" s="54"/>
      <c r="U67" s="26"/>
      <c r="V67" s="16"/>
      <c r="W67" s="43"/>
      <c r="Z67" s="59"/>
      <c r="AA67" s="16"/>
      <c r="AB67" s="16"/>
      <c r="AC67" s="43"/>
      <c r="AD67" s="16"/>
      <c r="AE67" s="59"/>
      <c r="AF67" s="16"/>
      <c r="AG67" s="16"/>
      <c r="AH67" s="43"/>
      <c r="AI67" s="16"/>
      <c r="AJ67" s="59"/>
      <c r="AK67" s="26"/>
      <c r="AL67" s="16"/>
      <c r="AM67" s="43"/>
    </row>
    <row r="68" spans="1:39" x14ac:dyDescent="0.25">
      <c r="B68" s="42"/>
      <c r="C68" s="16"/>
      <c r="D68" s="16"/>
      <c r="E68" s="16"/>
      <c r="F68" s="16"/>
      <c r="G68" s="43"/>
      <c r="I68" s="59"/>
      <c r="J68" s="16"/>
      <c r="K68" s="331"/>
      <c r="L68" s="16"/>
      <c r="M68" s="43"/>
      <c r="O68" s="59"/>
      <c r="P68" s="26"/>
      <c r="Q68" s="16"/>
      <c r="R68" s="43"/>
      <c r="S68" s="366">
        <f t="shared" si="1"/>
        <v>0</v>
      </c>
      <c r="T68" s="54"/>
      <c r="U68" s="26"/>
      <c r="V68" s="16"/>
      <c r="W68" s="43"/>
      <c r="Z68" s="59"/>
      <c r="AA68" s="16"/>
      <c r="AB68" s="16"/>
      <c r="AC68" s="43"/>
      <c r="AD68" s="16"/>
      <c r="AE68" s="59"/>
      <c r="AF68" s="16"/>
      <c r="AG68" s="16"/>
      <c r="AH68" s="43"/>
      <c r="AI68" s="16"/>
      <c r="AJ68" s="59"/>
      <c r="AK68" s="26"/>
      <c r="AL68" s="16"/>
      <c r="AM68" s="43"/>
    </row>
    <row r="69" spans="1:39" x14ac:dyDescent="0.25">
      <c r="B69" s="42"/>
      <c r="C69" s="16"/>
      <c r="D69" s="16"/>
      <c r="E69" s="16"/>
      <c r="F69" s="16"/>
      <c r="G69" s="43"/>
      <c r="I69" s="59"/>
      <c r="J69" s="16"/>
      <c r="K69" s="331"/>
      <c r="L69" s="16"/>
      <c r="M69" s="43"/>
      <c r="O69" s="59"/>
      <c r="P69" s="26"/>
      <c r="Q69" s="16"/>
      <c r="R69" s="43"/>
      <c r="S69" s="366">
        <f t="shared" ref="S69:S132" si="2">IFERROR(TEXT(TIMEVALUE(LEFT(P69,8)),"hh:mm")+O69,O69)</f>
        <v>0</v>
      </c>
      <c r="T69" s="54"/>
      <c r="U69" s="26"/>
      <c r="V69" s="16"/>
      <c r="W69" s="43"/>
      <c r="Z69" s="59"/>
      <c r="AA69" s="16"/>
      <c r="AB69" s="16"/>
      <c r="AC69" s="43"/>
      <c r="AD69" s="16"/>
      <c r="AE69" s="59"/>
      <c r="AF69" s="16"/>
      <c r="AG69" s="16"/>
      <c r="AH69" s="43"/>
      <c r="AI69" s="16"/>
      <c r="AJ69" s="59"/>
      <c r="AK69" s="26"/>
      <c r="AL69" s="16"/>
      <c r="AM69" s="43"/>
    </row>
    <row r="70" spans="1:39" x14ac:dyDescent="0.25">
      <c r="B70" s="42"/>
      <c r="C70" s="16"/>
      <c r="D70" s="16"/>
      <c r="E70" s="16"/>
      <c r="F70" s="16"/>
      <c r="G70" s="43"/>
      <c r="I70" s="59"/>
      <c r="J70" s="16"/>
      <c r="K70" s="331"/>
      <c r="L70" s="16"/>
      <c r="M70" s="43"/>
      <c r="O70" s="59"/>
      <c r="P70" s="26"/>
      <c r="Q70" s="16"/>
      <c r="R70" s="43"/>
      <c r="S70" s="366">
        <f t="shared" si="2"/>
        <v>0</v>
      </c>
      <c r="T70" s="54"/>
      <c r="U70" s="26"/>
      <c r="V70" s="16"/>
      <c r="W70" s="43"/>
      <c r="Z70" s="59"/>
      <c r="AA70" s="16"/>
      <c r="AB70" s="16"/>
      <c r="AC70" s="43"/>
      <c r="AD70" s="16"/>
      <c r="AE70" s="59"/>
      <c r="AF70" s="16"/>
      <c r="AG70" s="16"/>
      <c r="AH70" s="43"/>
      <c r="AI70" s="16"/>
      <c r="AJ70" s="59"/>
      <c r="AK70" s="26"/>
      <c r="AL70" s="16"/>
      <c r="AM70" s="43"/>
    </row>
    <row r="71" spans="1:39" x14ac:dyDescent="0.25">
      <c r="B71" s="42"/>
      <c r="C71" s="16"/>
      <c r="D71" s="16"/>
      <c r="E71" s="16"/>
      <c r="F71" s="16"/>
      <c r="G71" s="43"/>
      <c r="I71" s="59"/>
      <c r="J71" s="16"/>
      <c r="K71" s="331"/>
      <c r="L71" s="16"/>
      <c r="M71" s="43"/>
      <c r="O71" s="59"/>
      <c r="P71" s="26"/>
      <c r="Q71" s="16"/>
      <c r="R71" s="43"/>
      <c r="S71" s="366">
        <f t="shared" si="2"/>
        <v>0</v>
      </c>
      <c r="T71" s="54"/>
      <c r="U71" s="26"/>
      <c r="V71" s="16"/>
      <c r="W71" s="43"/>
      <c r="Z71" s="59"/>
      <c r="AA71" s="16"/>
      <c r="AB71" s="16"/>
      <c r="AC71" s="43"/>
      <c r="AD71" s="16"/>
      <c r="AE71" s="59"/>
      <c r="AF71" s="16"/>
      <c r="AG71" s="16"/>
      <c r="AH71" s="43"/>
      <c r="AI71" s="16"/>
      <c r="AJ71" s="59"/>
      <c r="AK71" s="26"/>
      <c r="AL71" s="16"/>
      <c r="AM71" s="43"/>
    </row>
    <row r="72" spans="1:39" x14ac:dyDescent="0.25">
      <c r="B72" s="42"/>
      <c r="C72" s="16"/>
      <c r="D72" s="16"/>
      <c r="E72" s="16"/>
      <c r="F72" s="16"/>
      <c r="G72" s="43"/>
      <c r="I72" s="59"/>
      <c r="J72" s="16"/>
      <c r="K72" s="331"/>
      <c r="L72" s="16"/>
      <c r="M72" s="43"/>
      <c r="O72" s="59"/>
      <c r="P72" s="26"/>
      <c r="Q72" s="16"/>
      <c r="R72" s="43"/>
      <c r="S72" s="366">
        <f t="shared" si="2"/>
        <v>0</v>
      </c>
      <c r="T72" s="54"/>
      <c r="U72" s="26"/>
      <c r="V72" s="16"/>
      <c r="W72" s="43"/>
      <c r="Z72" s="59"/>
      <c r="AA72" s="16"/>
      <c r="AB72" s="16"/>
      <c r="AC72" s="43"/>
      <c r="AD72" s="16"/>
      <c r="AE72" s="59"/>
      <c r="AF72" s="16"/>
      <c r="AG72" s="16"/>
      <c r="AH72" s="43"/>
      <c r="AI72" s="16"/>
      <c r="AJ72" s="59"/>
      <c r="AK72" s="26"/>
      <c r="AL72" s="16"/>
      <c r="AM72" s="43"/>
    </row>
    <row r="73" spans="1:39" x14ac:dyDescent="0.25">
      <c r="B73" s="42"/>
      <c r="C73" s="16"/>
      <c r="D73" s="16"/>
      <c r="E73" s="16"/>
      <c r="F73" s="16"/>
      <c r="G73" s="43"/>
      <c r="I73" s="59"/>
      <c r="J73" s="16"/>
      <c r="K73" s="331"/>
      <c r="L73" s="16"/>
      <c r="M73" s="43"/>
      <c r="O73" s="59"/>
      <c r="P73" s="26"/>
      <c r="Q73" s="16"/>
      <c r="R73" s="43"/>
      <c r="S73" s="366">
        <f t="shared" si="2"/>
        <v>0</v>
      </c>
      <c r="T73" s="54"/>
      <c r="U73" s="26"/>
      <c r="V73" s="16"/>
      <c r="W73" s="43"/>
      <c r="Z73" s="60"/>
      <c r="AA73" s="45"/>
      <c r="AB73" s="45"/>
      <c r="AC73" s="46"/>
      <c r="AD73" s="16"/>
      <c r="AE73" s="60"/>
      <c r="AF73" s="45"/>
      <c r="AG73" s="45"/>
      <c r="AH73" s="46"/>
      <c r="AI73" s="16"/>
      <c r="AJ73" s="60"/>
      <c r="AK73" s="61"/>
      <c r="AL73" s="45"/>
      <c r="AM73" s="46"/>
    </row>
    <row r="74" spans="1:39" x14ac:dyDescent="0.25">
      <c r="B74" s="42"/>
      <c r="C74" s="16"/>
      <c r="D74" s="16"/>
      <c r="E74" s="16"/>
      <c r="F74" s="16"/>
      <c r="G74" s="43"/>
      <c r="I74" s="59"/>
      <c r="J74" s="16"/>
      <c r="K74" s="331"/>
      <c r="L74" s="16"/>
      <c r="M74" s="43"/>
      <c r="O74" s="59"/>
      <c r="P74" s="26"/>
      <c r="Q74" s="16"/>
      <c r="R74" s="43"/>
      <c r="S74" s="366">
        <f t="shared" si="2"/>
        <v>0</v>
      </c>
      <c r="T74" s="54"/>
      <c r="U74" s="26"/>
      <c r="V74" s="16"/>
      <c r="W74" s="43"/>
      <c r="Z74" s="54"/>
      <c r="AA74" s="16"/>
      <c r="AB74" s="16"/>
      <c r="AC74" s="16"/>
      <c r="AD74" s="16"/>
      <c r="AE74" s="54"/>
      <c r="AF74" s="16"/>
      <c r="AG74" s="16"/>
      <c r="AH74" s="16"/>
      <c r="AI74" s="16"/>
      <c r="AJ74" s="54"/>
      <c r="AK74" s="26"/>
      <c r="AL74" s="16"/>
      <c r="AM74" s="16"/>
    </row>
    <row r="75" spans="1:39" x14ac:dyDescent="0.25">
      <c r="B75" s="42"/>
      <c r="C75" s="16"/>
      <c r="D75" s="16"/>
      <c r="E75" s="16"/>
      <c r="F75" s="16"/>
      <c r="G75" s="43"/>
      <c r="I75" s="59"/>
      <c r="J75" s="16"/>
      <c r="K75" s="331"/>
      <c r="L75" s="16"/>
      <c r="M75" s="43"/>
      <c r="O75" s="59"/>
      <c r="P75" s="26"/>
      <c r="Q75" s="16"/>
      <c r="R75" s="43"/>
      <c r="S75" s="366">
        <f t="shared" si="2"/>
        <v>0</v>
      </c>
      <c r="T75" s="54"/>
      <c r="U75" s="26"/>
      <c r="V75" s="16"/>
      <c r="W75" s="43"/>
      <c r="Y75" s="1" t="s">
        <v>627</v>
      </c>
      <c r="Z75" s="58" t="str" cm="1">
        <f t="array" ref="Z75">IFERROR(_xlfn.CHOOSECOLS(_xlfn._xlws.FILTER('ShellCA (3)'!E5:AB24,('ShellCA (3)'!R5:R24&gt;0),""),15,16, 14,1),"")</f>
        <v/>
      </c>
      <c r="AA75" s="40"/>
      <c r="AB75" s="40"/>
      <c r="AC75" s="41"/>
      <c r="AD75" s="16"/>
      <c r="AE75" s="58" t="str" cm="1">
        <f t="array" ref="AE75">IFERROR(_xlfn.CHOOSECOLS(_xlfn._xlws.FILTER('ShellCA (3)'!E5:AB24,('ShellCA (3)'!U5:U24&gt;0),""),18,19,17,1),"")</f>
        <v/>
      </c>
      <c r="AF75" s="40"/>
      <c r="AG75" s="40"/>
      <c r="AH75" s="41"/>
      <c r="AI75" s="16"/>
      <c r="AJ75" s="58" t="str" cm="1">
        <f t="array" ref="AJ75">IFERROR(_xlfn.CHOOSECOLS(_xlfn._xlws.FILTER('ShellCA (3)'!E5:AB24,('ShellCA (3)'!X5:X24&gt;0),""),21,22,20,1),"")</f>
        <v/>
      </c>
      <c r="AK75" s="63"/>
      <c r="AL75" s="40"/>
      <c r="AM75" s="41"/>
    </row>
    <row r="76" spans="1:39" x14ac:dyDescent="0.25">
      <c r="B76" s="42"/>
      <c r="C76" s="16"/>
      <c r="D76" s="16"/>
      <c r="E76" s="16"/>
      <c r="F76" s="16"/>
      <c r="G76" s="43"/>
      <c r="I76" s="59"/>
      <c r="J76" s="16"/>
      <c r="K76" s="331"/>
      <c r="L76" s="16"/>
      <c r="M76" s="43"/>
      <c r="O76" s="59"/>
      <c r="P76" s="26"/>
      <c r="Q76" s="16"/>
      <c r="R76" s="43"/>
      <c r="S76" s="366">
        <f t="shared" si="2"/>
        <v>0</v>
      </c>
      <c r="T76" s="54"/>
      <c r="U76" s="26"/>
      <c r="V76" s="16"/>
      <c r="W76" s="43"/>
      <c r="Z76" s="59"/>
      <c r="AA76" s="16"/>
      <c r="AB76" s="16"/>
      <c r="AC76" s="43"/>
      <c r="AD76" s="16"/>
      <c r="AE76" s="59"/>
      <c r="AF76" s="16"/>
      <c r="AG76" s="16"/>
      <c r="AH76" s="43"/>
      <c r="AI76" s="16"/>
      <c r="AJ76" s="59"/>
      <c r="AK76" s="26"/>
      <c r="AL76" s="16"/>
      <c r="AM76" s="43"/>
    </row>
    <row r="77" spans="1:39" x14ac:dyDescent="0.25">
      <c r="B77" s="42"/>
      <c r="C77" s="16"/>
      <c r="D77" s="16"/>
      <c r="E77" s="16"/>
      <c r="F77" s="16"/>
      <c r="G77" s="43"/>
      <c r="I77" s="59"/>
      <c r="J77" s="16"/>
      <c r="K77" s="331"/>
      <c r="L77" s="16"/>
      <c r="M77" s="43"/>
      <c r="O77" s="59"/>
      <c r="P77" s="26"/>
      <c r="Q77" s="16"/>
      <c r="R77" s="43"/>
      <c r="S77" s="366">
        <f t="shared" si="2"/>
        <v>0</v>
      </c>
      <c r="T77" s="54"/>
      <c r="U77" s="26"/>
      <c r="V77" s="16"/>
      <c r="W77" s="43"/>
      <c r="Z77" s="59"/>
      <c r="AA77" s="16"/>
      <c r="AB77" s="16"/>
      <c r="AC77" s="43"/>
      <c r="AD77" s="16"/>
      <c r="AE77" s="59"/>
      <c r="AF77" s="16"/>
      <c r="AG77" s="16"/>
      <c r="AH77" s="43"/>
      <c r="AI77" s="16"/>
      <c r="AJ77" s="59"/>
      <c r="AK77" s="26"/>
      <c r="AL77" s="16"/>
      <c r="AM77" s="43"/>
    </row>
    <row r="78" spans="1:39" x14ac:dyDescent="0.25">
      <c r="B78" s="42"/>
      <c r="C78" s="16"/>
      <c r="D78" s="16"/>
      <c r="E78" s="16"/>
      <c r="F78" s="16"/>
      <c r="G78" s="43"/>
      <c r="I78" s="59"/>
      <c r="J78" s="16"/>
      <c r="K78" s="331"/>
      <c r="L78" s="16"/>
      <c r="M78" s="43"/>
      <c r="O78" s="59"/>
      <c r="P78" s="26"/>
      <c r="Q78" s="16"/>
      <c r="R78" s="43"/>
      <c r="S78" s="366">
        <f t="shared" si="2"/>
        <v>0</v>
      </c>
      <c r="T78" s="54"/>
      <c r="U78" s="26"/>
      <c r="V78" s="16"/>
      <c r="W78" s="43"/>
      <c r="Z78" s="59"/>
      <c r="AA78" s="16"/>
      <c r="AB78" s="16"/>
      <c r="AC78" s="43"/>
      <c r="AD78" s="16"/>
      <c r="AE78" s="59"/>
      <c r="AF78" s="16"/>
      <c r="AG78" s="16"/>
      <c r="AH78" s="43"/>
      <c r="AI78" s="16"/>
      <c r="AJ78" s="59"/>
      <c r="AK78" s="26"/>
      <c r="AL78" s="16"/>
      <c r="AM78" s="43"/>
    </row>
    <row r="79" spans="1:39" x14ac:dyDescent="0.25">
      <c r="B79" s="42"/>
      <c r="C79" s="16"/>
      <c r="D79" s="16"/>
      <c r="E79" s="16"/>
      <c r="F79" s="16"/>
      <c r="G79" s="43"/>
      <c r="I79" s="59"/>
      <c r="J79" s="16"/>
      <c r="K79" s="331"/>
      <c r="L79" s="16"/>
      <c r="M79" s="43"/>
      <c r="O79" s="59"/>
      <c r="P79" s="26"/>
      <c r="Q79" s="16"/>
      <c r="R79" s="43"/>
      <c r="S79" s="366">
        <f t="shared" si="2"/>
        <v>0</v>
      </c>
      <c r="T79" s="54"/>
      <c r="U79" s="26"/>
      <c r="V79" s="16"/>
      <c r="W79" s="43"/>
      <c r="Z79" s="59"/>
      <c r="AA79" s="16"/>
      <c r="AB79" s="16"/>
      <c r="AC79" s="43"/>
      <c r="AD79" s="16"/>
      <c r="AE79" s="59"/>
      <c r="AF79" s="16"/>
      <c r="AG79" s="16"/>
      <c r="AH79" s="43"/>
      <c r="AI79" s="16"/>
      <c r="AJ79" s="59"/>
      <c r="AK79" s="26"/>
      <c r="AL79" s="16"/>
      <c r="AM79" s="43"/>
    </row>
    <row r="80" spans="1:39" x14ac:dyDescent="0.25">
      <c r="B80" s="42"/>
      <c r="C80" s="16"/>
      <c r="D80" s="16"/>
      <c r="E80" s="16"/>
      <c r="F80" s="16"/>
      <c r="G80" s="43"/>
      <c r="I80" s="59"/>
      <c r="J80" s="16"/>
      <c r="K80" s="331"/>
      <c r="L80" s="16"/>
      <c r="M80" s="43"/>
      <c r="O80" s="59"/>
      <c r="P80" s="26"/>
      <c r="Q80" s="16"/>
      <c r="R80" s="43"/>
      <c r="S80" s="366">
        <f t="shared" si="2"/>
        <v>0</v>
      </c>
      <c r="T80" s="54"/>
      <c r="U80" s="26"/>
      <c r="V80" s="16"/>
      <c r="W80" s="43"/>
      <c r="Z80" s="59"/>
      <c r="AA80" s="16"/>
      <c r="AB80" s="16"/>
      <c r="AC80" s="43"/>
      <c r="AD80" s="16"/>
      <c r="AE80" s="59"/>
      <c r="AF80" s="16"/>
      <c r="AG80" s="16"/>
      <c r="AH80" s="43"/>
      <c r="AI80" s="16"/>
      <c r="AJ80" s="59"/>
      <c r="AK80" s="26"/>
      <c r="AL80" s="16"/>
      <c r="AM80" s="43"/>
    </row>
    <row r="81" spans="1:43" x14ac:dyDescent="0.25">
      <c r="B81" s="42"/>
      <c r="C81" s="16"/>
      <c r="D81" s="16"/>
      <c r="E81" s="16"/>
      <c r="F81" s="16"/>
      <c r="G81" s="43"/>
      <c r="I81" s="59"/>
      <c r="J81" s="16"/>
      <c r="K81" s="331"/>
      <c r="L81" s="16"/>
      <c r="M81" s="43"/>
      <c r="O81" s="59"/>
      <c r="P81" s="26"/>
      <c r="Q81" s="16"/>
      <c r="R81" s="43"/>
      <c r="S81" s="366">
        <f t="shared" si="2"/>
        <v>0</v>
      </c>
      <c r="T81" s="54"/>
      <c r="U81" s="26"/>
      <c r="V81" s="16"/>
      <c r="W81" s="43"/>
      <c r="Z81" s="59"/>
      <c r="AA81" s="16"/>
      <c r="AB81" s="16"/>
      <c r="AC81" s="43"/>
      <c r="AD81" s="16"/>
      <c r="AE81" s="59"/>
      <c r="AF81" s="16"/>
      <c r="AG81" s="16"/>
      <c r="AH81" s="43"/>
      <c r="AI81" s="16"/>
      <c r="AJ81" s="59"/>
      <c r="AK81" s="26"/>
      <c r="AL81" s="16"/>
      <c r="AM81" s="43"/>
    </row>
    <row r="82" spans="1:43" x14ac:dyDescent="0.25">
      <c r="B82" s="42"/>
      <c r="C82" s="16"/>
      <c r="D82" s="16"/>
      <c r="E82" s="16"/>
      <c r="F82" s="16"/>
      <c r="G82" s="43"/>
      <c r="I82" s="59"/>
      <c r="J82" s="16"/>
      <c r="K82" s="331"/>
      <c r="L82" s="16"/>
      <c r="M82" s="43"/>
      <c r="O82" s="59"/>
      <c r="P82" s="26"/>
      <c r="Q82" s="16"/>
      <c r="R82" s="43"/>
      <c r="S82" s="366">
        <f t="shared" si="2"/>
        <v>0</v>
      </c>
      <c r="T82" s="54"/>
      <c r="U82" s="26"/>
      <c r="V82" s="16"/>
      <c r="W82" s="43"/>
      <c r="Z82" s="59"/>
      <c r="AA82" s="16"/>
      <c r="AB82" s="16"/>
      <c r="AC82" s="43"/>
      <c r="AD82" s="16"/>
      <c r="AE82" s="59"/>
      <c r="AF82" s="16"/>
      <c r="AG82" s="16"/>
      <c r="AH82" s="43"/>
      <c r="AI82" s="16"/>
      <c r="AJ82" s="59"/>
      <c r="AK82" s="26"/>
      <c r="AL82" s="16"/>
      <c r="AM82" s="43"/>
    </row>
    <row r="83" spans="1:43" x14ac:dyDescent="0.25">
      <c r="B83" s="42"/>
      <c r="C83" s="16"/>
      <c r="D83" s="16"/>
      <c r="E83" s="16"/>
      <c r="F83" s="16"/>
      <c r="G83" s="43"/>
      <c r="I83" s="59"/>
      <c r="J83" s="16"/>
      <c r="K83" s="331"/>
      <c r="L83" s="16"/>
      <c r="M83" s="43"/>
      <c r="O83" s="59"/>
      <c r="P83" s="26"/>
      <c r="Q83" s="16"/>
      <c r="R83" s="43"/>
      <c r="S83" s="366">
        <f t="shared" si="2"/>
        <v>0</v>
      </c>
      <c r="T83" s="54"/>
      <c r="U83" s="26"/>
      <c r="V83" s="16"/>
      <c r="W83" s="43"/>
      <c r="Z83" s="59"/>
      <c r="AA83" s="16"/>
      <c r="AB83" s="16"/>
      <c r="AC83" s="43"/>
      <c r="AD83" s="16"/>
      <c r="AE83" s="59"/>
      <c r="AF83" s="16"/>
      <c r="AG83" s="16"/>
      <c r="AH83" s="43"/>
      <c r="AI83" s="16"/>
      <c r="AJ83" s="59"/>
      <c r="AK83" s="26"/>
      <c r="AL83" s="16"/>
      <c r="AM83" s="43"/>
    </row>
    <row r="84" spans="1:43" x14ac:dyDescent="0.25">
      <c r="B84" s="42"/>
      <c r="C84" s="16"/>
      <c r="D84" s="16"/>
      <c r="E84" s="16"/>
      <c r="F84" s="16"/>
      <c r="G84" s="43"/>
      <c r="I84" s="59"/>
      <c r="J84" s="16"/>
      <c r="K84" s="331"/>
      <c r="L84" s="16"/>
      <c r="M84" s="43"/>
      <c r="O84" s="59"/>
      <c r="P84" s="26"/>
      <c r="Q84" s="16"/>
      <c r="R84" s="43"/>
      <c r="S84" s="366">
        <f t="shared" si="2"/>
        <v>0</v>
      </c>
      <c r="T84" s="54"/>
      <c r="U84" s="26"/>
      <c r="V84" s="16"/>
      <c r="W84" s="43"/>
      <c r="Z84" s="59"/>
      <c r="AA84" s="16"/>
      <c r="AB84" s="16"/>
      <c r="AC84" s="43"/>
      <c r="AD84" s="16"/>
      <c r="AE84" s="59"/>
      <c r="AF84" s="16"/>
      <c r="AG84" s="16"/>
      <c r="AH84" s="43"/>
      <c r="AI84" s="16"/>
      <c r="AJ84" s="59"/>
      <c r="AK84" s="26"/>
      <c r="AL84" s="16"/>
      <c r="AM84" s="43"/>
    </row>
    <row r="85" spans="1:43" x14ac:dyDescent="0.25">
      <c r="B85" s="42"/>
      <c r="C85" s="16"/>
      <c r="D85" s="16"/>
      <c r="E85" s="16"/>
      <c r="F85" s="16"/>
      <c r="G85" s="43"/>
      <c r="I85" s="59"/>
      <c r="J85" s="16"/>
      <c r="K85" s="331"/>
      <c r="L85" s="16"/>
      <c r="M85" s="43"/>
      <c r="O85" s="59"/>
      <c r="P85" s="26"/>
      <c r="Q85" s="16"/>
      <c r="R85" s="43"/>
      <c r="S85" s="366">
        <f t="shared" si="2"/>
        <v>0</v>
      </c>
      <c r="T85" s="54"/>
      <c r="U85" s="26"/>
      <c r="V85" s="16"/>
      <c r="W85" s="43"/>
      <c r="Z85" s="59"/>
      <c r="AA85" s="16"/>
      <c r="AB85" s="16"/>
      <c r="AC85" s="43"/>
      <c r="AD85" s="16"/>
      <c r="AE85" s="59"/>
      <c r="AF85" s="16"/>
      <c r="AG85" s="16"/>
      <c r="AH85" s="43"/>
      <c r="AI85" s="16"/>
      <c r="AJ85" s="59"/>
      <c r="AK85" s="26"/>
      <c r="AL85" s="16"/>
      <c r="AM85" s="43"/>
      <c r="AQ85" s="57"/>
    </row>
    <row r="86" spans="1:43" x14ac:dyDescent="0.25">
      <c r="B86" s="42"/>
      <c r="C86" s="16"/>
      <c r="D86" s="16"/>
      <c r="E86" s="16"/>
      <c r="F86" s="16"/>
      <c r="G86" s="43"/>
      <c r="I86" s="59"/>
      <c r="J86" s="16"/>
      <c r="K86" s="331"/>
      <c r="L86" s="16"/>
      <c r="M86" s="43"/>
      <c r="O86" s="59"/>
      <c r="P86" s="26"/>
      <c r="Q86" s="16"/>
      <c r="R86" s="43"/>
      <c r="S86" s="366">
        <f t="shared" si="2"/>
        <v>0</v>
      </c>
      <c r="T86" s="54"/>
      <c r="U86" s="26"/>
      <c r="V86" s="16"/>
      <c r="W86" s="43"/>
      <c r="Z86" s="59"/>
      <c r="AA86" s="16"/>
      <c r="AB86" s="16"/>
      <c r="AC86" s="43"/>
      <c r="AD86" s="16"/>
      <c r="AE86" s="59"/>
      <c r="AF86" s="16"/>
      <c r="AG86" s="16"/>
      <c r="AH86" s="43"/>
      <c r="AI86" s="16"/>
      <c r="AJ86" s="59"/>
      <c r="AK86" s="26"/>
      <c r="AL86" s="16"/>
      <c r="AM86" s="43"/>
    </row>
    <row r="87" spans="1:43" x14ac:dyDescent="0.25">
      <c r="B87" s="42"/>
      <c r="C87" s="16"/>
      <c r="D87" s="16"/>
      <c r="E87" s="16"/>
      <c r="F87" s="16"/>
      <c r="G87" s="43"/>
      <c r="I87" s="59"/>
      <c r="J87" s="16"/>
      <c r="K87" s="331"/>
      <c r="L87" s="16"/>
      <c r="M87" s="43"/>
      <c r="O87" s="59"/>
      <c r="P87" s="26"/>
      <c r="Q87" s="16"/>
      <c r="R87" s="43"/>
      <c r="S87" s="366">
        <f t="shared" si="2"/>
        <v>0</v>
      </c>
      <c r="T87" s="54"/>
      <c r="U87" s="26"/>
      <c r="V87" s="16"/>
      <c r="W87" s="43"/>
      <c r="Z87" s="59"/>
      <c r="AA87" s="16"/>
      <c r="AB87" s="16"/>
      <c r="AC87" s="43"/>
      <c r="AD87" s="16"/>
      <c r="AE87" s="59"/>
      <c r="AF87" s="16"/>
      <c r="AG87" s="16"/>
      <c r="AH87" s="43"/>
      <c r="AI87" s="16"/>
      <c r="AJ87" s="59"/>
      <c r="AK87" s="26"/>
      <c r="AL87" s="16"/>
      <c r="AM87" s="43"/>
    </row>
    <row r="88" spans="1:43" x14ac:dyDescent="0.25">
      <c r="B88" s="42"/>
      <c r="C88" s="16"/>
      <c r="D88" s="16"/>
      <c r="E88" s="16"/>
      <c r="F88" s="16"/>
      <c r="G88" s="43"/>
      <c r="I88" s="59"/>
      <c r="J88" s="16"/>
      <c r="K88" s="331"/>
      <c r="L88" s="16"/>
      <c r="M88" s="43"/>
      <c r="O88" s="59"/>
      <c r="P88" s="26"/>
      <c r="Q88" s="16"/>
      <c r="R88" s="43"/>
      <c r="S88" s="366">
        <f t="shared" si="2"/>
        <v>0</v>
      </c>
      <c r="T88" s="54"/>
      <c r="U88" s="26"/>
      <c r="V88" s="16"/>
      <c r="W88" s="43"/>
      <c r="Z88" s="59"/>
      <c r="AA88" s="16"/>
      <c r="AB88" s="16"/>
      <c r="AC88" s="43"/>
      <c r="AD88" s="16"/>
      <c r="AE88" s="59"/>
      <c r="AF88" s="16"/>
      <c r="AG88" s="16"/>
      <c r="AH88" s="43"/>
      <c r="AI88" s="16"/>
      <c r="AJ88" s="59"/>
      <c r="AK88" s="26"/>
      <c r="AL88" s="16"/>
      <c r="AM88" s="43"/>
    </row>
    <row r="89" spans="1:43" x14ac:dyDescent="0.25">
      <c r="B89" s="42"/>
      <c r="C89" s="16"/>
      <c r="D89" s="16"/>
      <c r="E89" s="16"/>
      <c r="F89" s="16"/>
      <c r="G89" s="43"/>
      <c r="I89" s="59"/>
      <c r="J89" s="16"/>
      <c r="K89" s="331"/>
      <c r="L89" s="16"/>
      <c r="M89" s="43"/>
      <c r="O89" s="59"/>
      <c r="P89" s="26"/>
      <c r="Q89" s="16"/>
      <c r="R89" s="43"/>
      <c r="S89" s="366">
        <f t="shared" si="2"/>
        <v>0</v>
      </c>
      <c r="T89" s="54"/>
      <c r="U89" s="26"/>
      <c r="V89" s="16"/>
      <c r="W89" s="43"/>
      <c r="Z89" s="59"/>
      <c r="AA89" s="16"/>
      <c r="AB89" s="16"/>
      <c r="AC89" s="43"/>
      <c r="AD89" s="16"/>
      <c r="AE89" s="59"/>
      <c r="AF89" s="16"/>
      <c r="AG89" s="16"/>
      <c r="AH89" s="43"/>
      <c r="AI89" s="16"/>
      <c r="AJ89" s="59"/>
      <c r="AK89" s="26"/>
      <c r="AL89" s="16"/>
      <c r="AM89" s="43"/>
    </row>
    <row r="90" spans="1:43" x14ac:dyDescent="0.25">
      <c r="B90" s="42"/>
      <c r="C90" s="16"/>
      <c r="D90" s="16"/>
      <c r="E90" s="16"/>
      <c r="F90" s="16"/>
      <c r="G90" s="43"/>
      <c r="I90" s="59"/>
      <c r="J90" s="16"/>
      <c r="K90" s="331"/>
      <c r="L90" s="16"/>
      <c r="M90" s="43"/>
      <c r="O90" s="59"/>
      <c r="P90" s="26"/>
      <c r="Q90" s="16"/>
      <c r="R90" s="43"/>
      <c r="S90" s="366">
        <f t="shared" si="2"/>
        <v>0</v>
      </c>
      <c r="T90" s="54"/>
      <c r="U90" s="26"/>
      <c r="V90" s="16"/>
      <c r="W90" s="43"/>
      <c r="Z90" s="59"/>
      <c r="AA90" s="16"/>
      <c r="AB90" s="16"/>
      <c r="AC90" s="43"/>
      <c r="AD90" s="16"/>
      <c r="AE90" s="59"/>
      <c r="AF90" s="16"/>
      <c r="AG90" s="16"/>
      <c r="AH90" s="43"/>
      <c r="AI90" s="16"/>
      <c r="AJ90" s="59"/>
      <c r="AK90" s="26"/>
      <c r="AL90" s="16"/>
      <c r="AM90" s="43"/>
    </row>
    <row r="91" spans="1:43" x14ac:dyDescent="0.25">
      <c r="B91" s="42"/>
      <c r="C91" s="16"/>
      <c r="D91" s="16"/>
      <c r="E91" s="16"/>
      <c r="F91" s="16"/>
      <c r="G91" s="43"/>
      <c r="I91" s="59"/>
      <c r="J91" s="16"/>
      <c r="K91" s="331"/>
      <c r="L91" s="16"/>
      <c r="M91" s="43"/>
      <c r="O91" s="59"/>
      <c r="P91" s="26"/>
      <c r="Q91" s="16"/>
      <c r="R91" s="43"/>
      <c r="S91" s="366">
        <f t="shared" si="2"/>
        <v>0</v>
      </c>
      <c r="T91" s="54"/>
      <c r="U91" s="26"/>
      <c r="V91" s="16"/>
      <c r="W91" s="43"/>
      <c r="Z91" s="59"/>
      <c r="AA91" s="16"/>
      <c r="AB91" s="16"/>
      <c r="AC91" s="43"/>
      <c r="AD91" s="16"/>
      <c r="AE91" s="59"/>
      <c r="AF91" s="16"/>
      <c r="AG91" s="16"/>
      <c r="AH91" s="43"/>
      <c r="AI91" s="16"/>
      <c r="AJ91" s="59"/>
      <c r="AK91" s="26"/>
      <c r="AL91" s="16"/>
      <c r="AM91" s="43"/>
    </row>
    <row r="92" spans="1:43" x14ac:dyDescent="0.25">
      <c r="B92" s="44"/>
      <c r="C92" s="45"/>
      <c r="D92" s="45"/>
      <c r="E92" s="45"/>
      <c r="F92" s="45"/>
      <c r="G92" s="46"/>
      <c r="I92" s="59"/>
      <c r="J92" s="16"/>
      <c r="K92" s="331"/>
      <c r="L92" s="16"/>
      <c r="M92" s="43"/>
      <c r="O92" s="59"/>
      <c r="P92" s="26"/>
      <c r="Q92" s="16"/>
      <c r="R92" s="43"/>
      <c r="S92" s="366">
        <f t="shared" si="2"/>
        <v>0</v>
      </c>
      <c r="T92" s="54"/>
      <c r="U92" s="26"/>
      <c r="V92" s="16"/>
      <c r="W92" s="43"/>
      <c r="Z92" s="59"/>
      <c r="AA92" s="16"/>
      <c r="AB92" s="16"/>
      <c r="AC92" s="43"/>
      <c r="AD92" s="16"/>
      <c r="AE92" s="59"/>
      <c r="AF92" s="16"/>
      <c r="AG92" s="16"/>
      <c r="AH92" s="43"/>
      <c r="AI92" s="16"/>
      <c r="AJ92" s="59"/>
      <c r="AK92" s="26"/>
      <c r="AL92" s="16"/>
      <c r="AM92" s="43"/>
    </row>
    <row r="93" spans="1:43" x14ac:dyDescent="0.25">
      <c r="B93" s="56"/>
      <c r="C93" s="56"/>
      <c r="D93" s="56"/>
      <c r="E93" s="56"/>
      <c r="F93" s="56"/>
      <c r="G93" s="56"/>
      <c r="I93" s="59"/>
      <c r="J93" s="16"/>
      <c r="K93" s="331"/>
      <c r="L93" s="16"/>
      <c r="M93" s="43"/>
      <c r="O93" s="59"/>
      <c r="P93" s="26"/>
      <c r="Q93" s="16"/>
      <c r="R93" s="43"/>
      <c r="S93" s="366">
        <f t="shared" si="2"/>
        <v>0</v>
      </c>
      <c r="T93" s="54"/>
      <c r="U93" s="26"/>
      <c r="V93" s="16"/>
      <c r="W93" s="43"/>
      <c r="Z93" s="59"/>
      <c r="AA93" s="16"/>
      <c r="AB93" s="16"/>
      <c r="AC93" s="43"/>
      <c r="AD93" s="16"/>
      <c r="AE93" s="59"/>
      <c r="AF93" s="16"/>
      <c r="AG93" s="16"/>
      <c r="AH93" s="43"/>
      <c r="AI93" s="16"/>
      <c r="AJ93" s="59"/>
      <c r="AK93" s="26"/>
      <c r="AL93" s="16"/>
      <c r="AM93" s="43"/>
    </row>
    <row r="94" spans="1:43" x14ac:dyDescent="0.25">
      <c r="A94" s="1" t="s">
        <v>626</v>
      </c>
      <c r="B94" s="39" t="str" cm="1">
        <f t="array" ref="B94">IFERROR(_xlfn.CHOOSECOLS(_xlfn._xlws.FILTER('ShellCA (2)'!E5:AE45,'ShellCA (2)'!AA5:AA45&gt;0,""),1,23,24,25,26,27),"")</f>
        <v/>
      </c>
      <c r="C94" s="40"/>
      <c r="D94" s="40"/>
      <c r="E94" s="40"/>
      <c r="F94" s="40"/>
      <c r="G94" s="41"/>
      <c r="I94" s="59"/>
      <c r="J94" s="16"/>
      <c r="K94" s="331"/>
      <c r="L94" s="16"/>
      <c r="M94" s="43"/>
      <c r="O94" s="59"/>
      <c r="P94" s="26"/>
      <c r="Q94" s="16"/>
      <c r="R94" s="43"/>
      <c r="S94" s="366">
        <f t="shared" si="2"/>
        <v>0</v>
      </c>
      <c r="T94" s="54"/>
      <c r="U94" s="26"/>
      <c r="V94" s="16"/>
      <c r="W94" s="43"/>
      <c r="Z94" s="60"/>
      <c r="AA94" s="45"/>
      <c r="AB94" s="45"/>
      <c r="AC94" s="46"/>
      <c r="AD94" s="16"/>
      <c r="AE94" s="60"/>
      <c r="AF94" s="45"/>
      <c r="AG94" s="45"/>
      <c r="AH94" s="46"/>
      <c r="AI94" s="16"/>
      <c r="AJ94" s="60"/>
      <c r="AK94" s="61"/>
      <c r="AL94" s="45"/>
      <c r="AM94" s="46"/>
    </row>
    <row r="95" spans="1:43" x14ac:dyDescent="0.25">
      <c r="B95" s="42"/>
      <c r="C95" s="16"/>
      <c r="D95" s="16"/>
      <c r="E95" s="16"/>
      <c r="F95" s="16"/>
      <c r="G95" s="43"/>
      <c r="I95" s="59"/>
      <c r="J95" s="16"/>
      <c r="K95" s="331"/>
      <c r="L95" s="16"/>
      <c r="M95" s="43"/>
      <c r="O95" s="59"/>
      <c r="P95" s="26"/>
      <c r="Q95" s="16"/>
      <c r="R95" s="43"/>
      <c r="S95" s="366">
        <f t="shared" si="2"/>
        <v>0</v>
      </c>
      <c r="T95" s="54"/>
      <c r="U95" s="26"/>
      <c r="V95" s="16"/>
      <c r="W95" s="43"/>
      <c r="Z95" s="54"/>
      <c r="AA95" s="16"/>
      <c r="AB95" s="16"/>
      <c r="AC95" s="16"/>
      <c r="AD95" s="16"/>
      <c r="AE95" s="54"/>
      <c r="AF95" s="16"/>
      <c r="AG95" s="16"/>
      <c r="AH95" s="16"/>
      <c r="AI95" s="16"/>
      <c r="AJ95" s="54"/>
      <c r="AK95" s="26"/>
      <c r="AL95" s="16"/>
      <c r="AM95" s="16"/>
    </row>
    <row r="96" spans="1:43" x14ac:dyDescent="0.25">
      <c r="B96" s="42"/>
      <c r="C96" s="16"/>
      <c r="D96" s="16"/>
      <c r="E96" s="16"/>
      <c r="F96" s="16"/>
      <c r="G96" s="43"/>
      <c r="I96" s="59"/>
      <c r="J96" s="16"/>
      <c r="K96" s="331"/>
      <c r="L96" s="16"/>
      <c r="M96" s="43"/>
      <c r="O96" s="59"/>
      <c r="P96" s="26"/>
      <c r="Q96" s="16"/>
      <c r="R96" s="43"/>
      <c r="S96" s="366">
        <f t="shared" si="2"/>
        <v>0</v>
      </c>
      <c r="T96" s="54"/>
      <c r="U96" s="26"/>
      <c r="V96" s="16"/>
      <c r="W96" s="43"/>
      <c r="Y96" s="1" t="s">
        <v>628</v>
      </c>
      <c r="Z96" s="58" t="str" cm="1">
        <f t="array" ref="Z96">IFERROR(_xlfn.CHOOSECOLS(_xlfn._xlws.FILTER('ShellCA (4)'!E5:AB13,('ShellCA (4)'!R5:R13&gt;0),""),15,16, 14,1),"")</f>
        <v/>
      </c>
      <c r="AA96" s="40"/>
      <c r="AB96" s="40"/>
      <c r="AC96" s="41"/>
      <c r="AD96" s="16"/>
      <c r="AE96" s="58" t="str" cm="1">
        <f t="array" ref="AE96">IFERROR(_xlfn.CHOOSECOLS(_xlfn._xlws.FILTER('ShellCA (4)'!E5:AB13,('ShellCA (4)'!U5:U13&gt;0),""),18,19,17,1),"")</f>
        <v/>
      </c>
      <c r="AF96" s="40"/>
      <c r="AG96" s="40"/>
      <c r="AH96" s="41"/>
      <c r="AI96" s="16"/>
      <c r="AJ96" s="58" t="str" cm="1">
        <f t="array" ref="AJ96">IFERROR(_xlfn.CHOOSECOLS(_xlfn._xlws.FILTER('ShellCA (4)'!E5:AB13,('ShellCA (4)'!X5:X13&gt;0),""),21,22,20,1),"")</f>
        <v/>
      </c>
      <c r="AK96" s="63"/>
      <c r="AL96" s="40"/>
      <c r="AM96" s="41"/>
    </row>
    <row r="97" spans="2:39" x14ac:dyDescent="0.25">
      <c r="B97" s="42"/>
      <c r="C97" s="16"/>
      <c r="D97" s="16"/>
      <c r="E97" s="16"/>
      <c r="F97" s="16"/>
      <c r="G97" s="43"/>
      <c r="I97" s="59"/>
      <c r="J97" s="16"/>
      <c r="K97" s="331"/>
      <c r="L97" s="16"/>
      <c r="M97" s="43"/>
      <c r="O97" s="59"/>
      <c r="P97" s="26"/>
      <c r="Q97" s="16"/>
      <c r="R97" s="43"/>
      <c r="S97" s="366">
        <f t="shared" si="2"/>
        <v>0</v>
      </c>
      <c r="T97" s="54"/>
      <c r="U97" s="26"/>
      <c r="V97" s="16"/>
      <c r="W97" s="43"/>
      <c r="Z97" s="59"/>
      <c r="AA97" s="16"/>
      <c r="AB97" s="16"/>
      <c r="AC97" s="43"/>
      <c r="AD97" s="16"/>
      <c r="AE97" s="59"/>
      <c r="AF97" s="16"/>
      <c r="AG97" s="16"/>
      <c r="AH97" s="43"/>
      <c r="AI97" s="16"/>
      <c r="AJ97" s="59"/>
      <c r="AK97" s="26"/>
      <c r="AL97" s="16"/>
      <c r="AM97" s="43"/>
    </row>
    <row r="98" spans="2:39" x14ac:dyDescent="0.25">
      <c r="B98" s="42"/>
      <c r="C98" s="16"/>
      <c r="D98" s="16"/>
      <c r="E98" s="16"/>
      <c r="F98" s="16"/>
      <c r="G98" s="43"/>
      <c r="I98" s="59"/>
      <c r="J98" s="16"/>
      <c r="K98" s="331"/>
      <c r="L98" s="16"/>
      <c r="M98" s="43"/>
      <c r="O98" s="59"/>
      <c r="P98" s="26"/>
      <c r="Q98" s="16"/>
      <c r="R98" s="43"/>
      <c r="S98" s="366">
        <f t="shared" si="2"/>
        <v>0</v>
      </c>
      <c r="T98" s="54"/>
      <c r="U98" s="26"/>
      <c r="V98" s="16"/>
      <c r="W98" s="43"/>
      <c r="Z98" s="59"/>
      <c r="AA98" s="16"/>
      <c r="AB98" s="16"/>
      <c r="AC98" s="43"/>
      <c r="AD98" s="16"/>
      <c r="AE98" s="59"/>
      <c r="AF98" s="16"/>
      <c r="AG98" s="16"/>
      <c r="AH98" s="43"/>
      <c r="AI98" s="16"/>
      <c r="AJ98" s="59"/>
      <c r="AK98" s="26"/>
      <c r="AL98" s="16"/>
      <c r="AM98" s="43"/>
    </row>
    <row r="99" spans="2:39" x14ac:dyDescent="0.25">
      <c r="B99" s="42"/>
      <c r="C99" s="16"/>
      <c r="D99" s="16"/>
      <c r="E99" s="16"/>
      <c r="F99" s="16"/>
      <c r="G99" s="43"/>
      <c r="I99" s="59"/>
      <c r="J99" s="16"/>
      <c r="K99" s="331"/>
      <c r="L99" s="16"/>
      <c r="M99" s="43"/>
      <c r="O99" s="59"/>
      <c r="P99" s="26"/>
      <c r="Q99" s="16"/>
      <c r="R99" s="43"/>
      <c r="S99" s="366">
        <f t="shared" si="2"/>
        <v>0</v>
      </c>
      <c r="T99" s="54"/>
      <c r="U99" s="26"/>
      <c r="V99" s="16"/>
      <c r="W99" s="43"/>
      <c r="Z99" s="59"/>
      <c r="AA99" s="16"/>
      <c r="AB99" s="16"/>
      <c r="AC99" s="43"/>
      <c r="AD99" s="16"/>
      <c r="AE99" s="59"/>
      <c r="AF99" s="16"/>
      <c r="AG99" s="16"/>
      <c r="AH99" s="43"/>
      <c r="AI99" s="16"/>
      <c r="AJ99" s="59"/>
      <c r="AK99" s="26"/>
      <c r="AL99" s="16"/>
      <c r="AM99" s="43"/>
    </row>
    <row r="100" spans="2:39" x14ac:dyDescent="0.25">
      <c r="B100" s="42"/>
      <c r="C100" s="16"/>
      <c r="D100" s="16"/>
      <c r="E100" s="16"/>
      <c r="F100" s="16"/>
      <c r="G100" s="43"/>
      <c r="I100" s="59"/>
      <c r="J100" s="16"/>
      <c r="K100" s="331"/>
      <c r="L100" s="16"/>
      <c r="M100" s="43"/>
      <c r="O100" s="59"/>
      <c r="P100" s="26"/>
      <c r="Q100" s="16"/>
      <c r="R100" s="43"/>
      <c r="S100" s="366">
        <f t="shared" si="2"/>
        <v>0</v>
      </c>
      <c r="T100" s="54"/>
      <c r="U100" s="26"/>
      <c r="V100" s="16"/>
      <c r="W100" s="43"/>
      <c r="Z100" s="59"/>
      <c r="AA100" s="16"/>
      <c r="AB100" s="16"/>
      <c r="AC100" s="43"/>
      <c r="AD100" s="16"/>
      <c r="AE100" s="59"/>
      <c r="AF100" s="16"/>
      <c r="AG100" s="16"/>
      <c r="AH100" s="43"/>
      <c r="AI100" s="16"/>
      <c r="AJ100" s="59"/>
      <c r="AK100" s="26"/>
      <c r="AL100" s="16"/>
      <c r="AM100" s="43"/>
    </row>
    <row r="101" spans="2:39" x14ac:dyDescent="0.25">
      <c r="B101" s="42"/>
      <c r="C101" s="16"/>
      <c r="D101" s="16"/>
      <c r="E101" s="16"/>
      <c r="F101" s="16"/>
      <c r="G101" s="43"/>
      <c r="I101" s="59"/>
      <c r="J101" s="16"/>
      <c r="K101" s="331"/>
      <c r="L101" s="16"/>
      <c r="M101" s="43"/>
      <c r="O101" s="59"/>
      <c r="P101" s="26"/>
      <c r="Q101" s="16"/>
      <c r="R101" s="43"/>
      <c r="S101" s="366">
        <f t="shared" si="2"/>
        <v>0</v>
      </c>
      <c r="T101" s="54"/>
      <c r="U101" s="26"/>
      <c r="V101" s="16"/>
      <c r="W101" s="43"/>
      <c r="Z101" s="59"/>
      <c r="AA101" s="16"/>
      <c r="AB101" s="16"/>
      <c r="AC101" s="43"/>
      <c r="AD101" s="16"/>
      <c r="AE101" s="59"/>
      <c r="AF101" s="16"/>
      <c r="AG101" s="16"/>
      <c r="AH101" s="43"/>
      <c r="AI101" s="16"/>
      <c r="AJ101" s="59"/>
      <c r="AK101" s="26"/>
      <c r="AL101" s="16"/>
      <c r="AM101" s="43"/>
    </row>
    <row r="102" spans="2:39" x14ac:dyDescent="0.25">
      <c r="B102" s="42"/>
      <c r="C102" s="16"/>
      <c r="D102" s="16"/>
      <c r="E102" s="16"/>
      <c r="F102" s="16"/>
      <c r="G102" s="43"/>
      <c r="I102" s="59"/>
      <c r="J102" s="16"/>
      <c r="K102" s="331"/>
      <c r="L102" s="16"/>
      <c r="M102" s="43"/>
      <c r="O102" s="59"/>
      <c r="P102" s="26"/>
      <c r="Q102" s="16"/>
      <c r="R102" s="43"/>
      <c r="S102" s="366">
        <f t="shared" si="2"/>
        <v>0</v>
      </c>
      <c r="T102" s="54"/>
      <c r="U102" s="26"/>
      <c r="V102" s="16"/>
      <c r="W102" s="43"/>
      <c r="Z102" s="59"/>
      <c r="AA102" s="16"/>
      <c r="AB102" s="16"/>
      <c r="AC102" s="43"/>
      <c r="AD102" s="16"/>
      <c r="AE102" s="59"/>
      <c r="AF102" s="16"/>
      <c r="AG102" s="16"/>
      <c r="AH102" s="43"/>
      <c r="AI102" s="16"/>
      <c r="AJ102" s="59"/>
      <c r="AK102" s="26"/>
      <c r="AL102" s="16"/>
      <c r="AM102" s="43"/>
    </row>
    <row r="103" spans="2:39" x14ac:dyDescent="0.25">
      <c r="B103" s="42"/>
      <c r="C103" s="16"/>
      <c r="D103" s="16"/>
      <c r="E103" s="16"/>
      <c r="F103" s="16"/>
      <c r="G103" s="43"/>
      <c r="I103" s="59"/>
      <c r="J103" s="16"/>
      <c r="K103" s="331"/>
      <c r="L103" s="16"/>
      <c r="M103" s="43"/>
      <c r="O103" s="59"/>
      <c r="P103" s="26"/>
      <c r="Q103" s="16"/>
      <c r="R103" s="43"/>
      <c r="S103" s="366">
        <f t="shared" si="2"/>
        <v>0</v>
      </c>
      <c r="T103" s="54"/>
      <c r="U103" s="26"/>
      <c r="V103" s="16"/>
      <c r="W103" s="43"/>
      <c r="Z103" s="59"/>
      <c r="AA103" s="16"/>
      <c r="AB103" s="16"/>
      <c r="AC103" s="43"/>
      <c r="AD103" s="16"/>
      <c r="AE103" s="59"/>
      <c r="AF103" s="16"/>
      <c r="AG103" s="16"/>
      <c r="AH103" s="43"/>
      <c r="AI103" s="16"/>
      <c r="AJ103" s="59"/>
      <c r="AK103" s="26"/>
      <c r="AL103" s="16"/>
      <c r="AM103" s="43"/>
    </row>
    <row r="104" spans="2:39" x14ac:dyDescent="0.25">
      <c r="B104" s="42"/>
      <c r="C104" s="16"/>
      <c r="D104" s="16"/>
      <c r="E104" s="16"/>
      <c r="F104" s="16"/>
      <c r="G104" s="43"/>
      <c r="I104" s="59"/>
      <c r="J104" s="16"/>
      <c r="K104" s="331"/>
      <c r="L104" s="16"/>
      <c r="M104" s="43"/>
      <c r="O104" s="59"/>
      <c r="P104" s="26"/>
      <c r="Q104" s="16"/>
      <c r="R104" s="43"/>
      <c r="S104" s="366">
        <f t="shared" si="2"/>
        <v>0</v>
      </c>
      <c r="T104" s="54"/>
      <c r="U104" s="26"/>
      <c r="V104" s="16"/>
      <c r="W104" s="43"/>
      <c r="Z104" s="60"/>
      <c r="AA104" s="45"/>
      <c r="AB104" s="45"/>
      <c r="AC104" s="46"/>
      <c r="AD104" s="16"/>
      <c r="AE104" s="60"/>
      <c r="AF104" s="45"/>
      <c r="AG104" s="45"/>
      <c r="AH104" s="46"/>
      <c r="AI104" s="16"/>
      <c r="AJ104" s="60"/>
      <c r="AK104" s="61"/>
      <c r="AL104" s="45"/>
      <c r="AM104" s="46"/>
    </row>
    <row r="105" spans="2:39" x14ac:dyDescent="0.25">
      <c r="B105" s="42"/>
      <c r="C105" s="16"/>
      <c r="D105" s="16"/>
      <c r="E105" s="16"/>
      <c r="F105" s="16"/>
      <c r="G105" s="43"/>
      <c r="I105" s="59"/>
      <c r="J105" s="16"/>
      <c r="K105" s="331"/>
      <c r="L105" s="16"/>
      <c r="M105" s="43"/>
      <c r="O105" s="59"/>
      <c r="P105" s="26"/>
      <c r="Q105" s="16"/>
      <c r="R105" s="43"/>
      <c r="S105" s="366">
        <f t="shared" si="2"/>
        <v>0</v>
      </c>
      <c r="T105" s="54"/>
      <c r="U105" s="26"/>
      <c r="V105" s="16"/>
      <c r="W105" s="43"/>
    </row>
    <row r="106" spans="2:39" x14ac:dyDescent="0.25">
      <c r="B106" s="42"/>
      <c r="C106" s="16"/>
      <c r="D106" s="16"/>
      <c r="E106" s="16"/>
      <c r="F106" s="16"/>
      <c r="G106" s="43"/>
      <c r="I106" s="59"/>
      <c r="J106" s="16"/>
      <c r="K106" s="331"/>
      <c r="L106" s="16"/>
      <c r="M106" s="43"/>
      <c r="O106" s="59"/>
      <c r="P106" s="26"/>
      <c r="Q106" s="16"/>
      <c r="R106" s="43"/>
      <c r="S106" s="366">
        <f t="shared" si="2"/>
        <v>0</v>
      </c>
      <c r="T106" s="54"/>
      <c r="U106" s="26"/>
      <c r="V106" s="16"/>
      <c r="W106" s="43"/>
    </row>
    <row r="107" spans="2:39" x14ac:dyDescent="0.25">
      <c r="B107" s="42"/>
      <c r="C107" s="16"/>
      <c r="D107" s="16"/>
      <c r="E107" s="16"/>
      <c r="F107" s="16"/>
      <c r="G107" s="43"/>
      <c r="I107" s="59"/>
      <c r="J107" s="16"/>
      <c r="K107" s="331"/>
      <c r="L107" s="16"/>
      <c r="M107" s="43"/>
      <c r="O107" s="59"/>
      <c r="P107" s="26"/>
      <c r="Q107" s="16"/>
      <c r="R107" s="43"/>
      <c r="S107" s="366">
        <f t="shared" si="2"/>
        <v>0</v>
      </c>
      <c r="T107" s="54"/>
      <c r="U107" s="26"/>
      <c r="V107" s="16"/>
      <c r="W107" s="43"/>
    </row>
    <row r="108" spans="2:39" x14ac:dyDescent="0.25">
      <c r="B108" s="42"/>
      <c r="C108" s="16"/>
      <c r="D108" s="16"/>
      <c r="E108" s="16"/>
      <c r="F108" s="16"/>
      <c r="G108" s="43"/>
      <c r="I108" s="59"/>
      <c r="J108" s="16"/>
      <c r="K108" s="331"/>
      <c r="L108" s="16"/>
      <c r="M108" s="43"/>
      <c r="O108" s="59"/>
      <c r="P108" s="26"/>
      <c r="Q108" s="16"/>
      <c r="R108" s="43"/>
      <c r="S108" s="366">
        <f t="shared" si="2"/>
        <v>0</v>
      </c>
      <c r="T108" s="54"/>
      <c r="U108" s="26"/>
      <c r="V108" s="16"/>
      <c r="W108" s="43"/>
    </row>
    <row r="109" spans="2:39" x14ac:dyDescent="0.25">
      <c r="B109" s="42"/>
      <c r="C109" s="16"/>
      <c r="D109" s="16"/>
      <c r="E109" s="16"/>
      <c r="F109" s="16"/>
      <c r="G109" s="43"/>
      <c r="I109" s="59"/>
      <c r="J109" s="16"/>
      <c r="K109" s="331"/>
      <c r="L109" s="16"/>
      <c r="M109" s="43"/>
      <c r="O109" s="59"/>
      <c r="P109" s="26"/>
      <c r="Q109" s="16"/>
      <c r="R109" s="43"/>
      <c r="S109" s="366">
        <f t="shared" si="2"/>
        <v>0</v>
      </c>
      <c r="T109" s="54"/>
      <c r="U109" s="26"/>
      <c r="V109" s="16"/>
      <c r="W109" s="43"/>
    </row>
    <row r="110" spans="2:39" x14ac:dyDescent="0.25">
      <c r="B110" s="42"/>
      <c r="C110" s="16"/>
      <c r="D110" s="16"/>
      <c r="E110" s="16"/>
      <c r="F110" s="16"/>
      <c r="G110" s="43"/>
      <c r="I110" s="59"/>
      <c r="J110" s="16"/>
      <c r="K110" s="331"/>
      <c r="L110" s="16"/>
      <c r="M110" s="43"/>
      <c r="O110" s="59"/>
      <c r="P110" s="26"/>
      <c r="Q110" s="16"/>
      <c r="R110" s="43"/>
      <c r="S110" s="366">
        <f t="shared" si="2"/>
        <v>0</v>
      </c>
      <c r="T110" s="54"/>
      <c r="U110" s="26"/>
      <c r="V110" s="16"/>
      <c r="W110" s="43"/>
    </row>
    <row r="111" spans="2:39" x14ac:dyDescent="0.25">
      <c r="B111" s="42"/>
      <c r="C111" s="16"/>
      <c r="D111" s="16"/>
      <c r="E111" s="16"/>
      <c r="F111" s="16"/>
      <c r="G111" s="43"/>
      <c r="I111" s="59"/>
      <c r="J111" s="16"/>
      <c r="K111" s="331"/>
      <c r="L111" s="16"/>
      <c r="M111" s="43"/>
      <c r="O111" s="59"/>
      <c r="P111" s="26"/>
      <c r="Q111" s="16"/>
      <c r="R111" s="43"/>
      <c r="S111" s="366">
        <f t="shared" si="2"/>
        <v>0</v>
      </c>
      <c r="T111" s="54"/>
      <c r="U111" s="26"/>
      <c r="V111" s="16"/>
      <c r="W111" s="43"/>
    </row>
    <row r="112" spans="2:39" x14ac:dyDescent="0.25">
      <c r="B112" s="42"/>
      <c r="C112" s="16"/>
      <c r="D112" s="16"/>
      <c r="E112" s="16"/>
      <c r="F112" s="16"/>
      <c r="G112" s="43"/>
      <c r="I112" s="59"/>
      <c r="J112" s="16"/>
      <c r="K112" s="331"/>
      <c r="L112" s="16"/>
      <c r="M112" s="43"/>
      <c r="O112" s="59"/>
      <c r="P112" s="26"/>
      <c r="Q112" s="16"/>
      <c r="R112" s="43"/>
      <c r="S112" s="366">
        <f t="shared" si="2"/>
        <v>0</v>
      </c>
      <c r="T112" s="54"/>
      <c r="U112" s="26"/>
      <c r="V112" s="16"/>
      <c r="W112" s="43"/>
    </row>
    <row r="113" spans="2:23" x14ac:dyDescent="0.25">
      <c r="B113" s="42"/>
      <c r="C113" s="16"/>
      <c r="D113" s="16"/>
      <c r="E113" s="16"/>
      <c r="F113" s="16"/>
      <c r="G113" s="43"/>
      <c r="I113" s="59"/>
      <c r="J113" s="16"/>
      <c r="K113" s="331"/>
      <c r="L113" s="16"/>
      <c r="M113" s="43"/>
      <c r="O113" s="59"/>
      <c r="P113" s="26"/>
      <c r="Q113" s="16"/>
      <c r="R113" s="43"/>
      <c r="S113" s="366">
        <f t="shared" si="2"/>
        <v>0</v>
      </c>
      <c r="T113" s="54"/>
      <c r="U113" s="26"/>
      <c r="V113" s="16"/>
      <c r="W113" s="43"/>
    </row>
    <row r="114" spans="2:23" x14ac:dyDescent="0.25">
      <c r="B114" s="42"/>
      <c r="C114" s="16"/>
      <c r="D114" s="16"/>
      <c r="E114" s="16"/>
      <c r="F114" s="16"/>
      <c r="G114" s="43"/>
      <c r="I114" s="59"/>
      <c r="J114" s="16"/>
      <c r="K114" s="331"/>
      <c r="L114" s="16"/>
      <c r="M114" s="43"/>
      <c r="O114" s="59"/>
      <c r="P114" s="26"/>
      <c r="Q114" s="16"/>
      <c r="R114" s="43"/>
      <c r="S114" s="366">
        <f t="shared" si="2"/>
        <v>0</v>
      </c>
      <c r="T114" s="54"/>
      <c r="U114" s="26"/>
      <c r="V114" s="16"/>
      <c r="W114" s="43"/>
    </row>
    <row r="115" spans="2:23" x14ac:dyDescent="0.25">
      <c r="B115" s="42"/>
      <c r="C115" s="16"/>
      <c r="D115" s="16"/>
      <c r="E115" s="16"/>
      <c r="F115" s="16"/>
      <c r="G115" s="43"/>
      <c r="I115" s="59"/>
      <c r="J115" s="16"/>
      <c r="K115" s="331"/>
      <c r="L115" s="16"/>
      <c r="M115" s="43"/>
      <c r="O115" s="59"/>
      <c r="P115" s="26"/>
      <c r="Q115" s="16"/>
      <c r="R115" s="43"/>
      <c r="S115" s="366">
        <f t="shared" si="2"/>
        <v>0</v>
      </c>
      <c r="T115" s="54"/>
      <c r="U115" s="26"/>
      <c r="V115" s="16"/>
      <c r="W115" s="43"/>
    </row>
    <row r="116" spans="2:23" x14ac:dyDescent="0.25">
      <c r="B116" s="42"/>
      <c r="C116" s="16"/>
      <c r="D116" s="16"/>
      <c r="E116" s="16"/>
      <c r="F116" s="16"/>
      <c r="G116" s="43"/>
      <c r="I116" s="59"/>
      <c r="J116" s="16"/>
      <c r="K116" s="331"/>
      <c r="L116" s="16"/>
      <c r="M116" s="43"/>
      <c r="O116" s="59"/>
      <c r="P116" s="26"/>
      <c r="Q116" s="16"/>
      <c r="R116" s="43"/>
      <c r="S116" s="366">
        <f t="shared" si="2"/>
        <v>0</v>
      </c>
      <c r="T116" s="54"/>
      <c r="U116" s="26"/>
      <c r="V116" s="16"/>
      <c r="W116" s="43"/>
    </row>
    <row r="117" spans="2:23" x14ac:dyDescent="0.25">
      <c r="B117" s="42"/>
      <c r="C117" s="16"/>
      <c r="D117" s="16"/>
      <c r="E117" s="16"/>
      <c r="F117" s="16"/>
      <c r="G117" s="43"/>
      <c r="I117" s="59"/>
      <c r="J117" s="16"/>
      <c r="K117" s="331"/>
      <c r="L117" s="16"/>
      <c r="M117" s="43"/>
      <c r="O117" s="59"/>
      <c r="P117" s="26"/>
      <c r="Q117" s="16"/>
      <c r="R117" s="43"/>
      <c r="S117" s="366">
        <f t="shared" si="2"/>
        <v>0</v>
      </c>
      <c r="T117" s="54"/>
      <c r="U117" s="26"/>
      <c r="V117" s="16"/>
      <c r="W117" s="43"/>
    </row>
    <row r="118" spans="2:23" x14ac:dyDescent="0.25">
      <c r="B118" s="42"/>
      <c r="C118" s="16"/>
      <c r="D118" s="16"/>
      <c r="E118" s="16"/>
      <c r="F118" s="16"/>
      <c r="G118" s="43"/>
      <c r="I118" s="59"/>
      <c r="J118" s="16"/>
      <c r="K118" s="331"/>
      <c r="L118" s="16"/>
      <c r="M118" s="43"/>
      <c r="O118" s="59"/>
      <c r="P118" s="26"/>
      <c r="Q118" s="16"/>
      <c r="R118" s="43"/>
      <c r="S118" s="366">
        <f t="shared" si="2"/>
        <v>0</v>
      </c>
      <c r="T118" s="54"/>
      <c r="U118" s="26"/>
      <c r="V118" s="16"/>
      <c r="W118" s="43"/>
    </row>
    <row r="119" spans="2:23" x14ac:dyDescent="0.25">
      <c r="B119" s="42"/>
      <c r="C119" s="16"/>
      <c r="D119" s="16"/>
      <c r="E119" s="16"/>
      <c r="F119" s="16"/>
      <c r="G119" s="43"/>
      <c r="I119" s="59"/>
      <c r="J119" s="16"/>
      <c r="K119" s="331"/>
      <c r="L119" s="16"/>
      <c r="M119" s="43"/>
      <c r="O119" s="59"/>
      <c r="P119" s="26"/>
      <c r="Q119" s="16"/>
      <c r="R119" s="43"/>
      <c r="S119" s="366">
        <f t="shared" si="2"/>
        <v>0</v>
      </c>
      <c r="T119" s="54"/>
      <c r="U119" s="26"/>
      <c r="V119" s="16"/>
      <c r="W119" s="43"/>
    </row>
    <row r="120" spans="2:23" x14ac:dyDescent="0.25">
      <c r="B120" s="42"/>
      <c r="C120" s="16"/>
      <c r="D120" s="16"/>
      <c r="E120" s="16"/>
      <c r="F120" s="16"/>
      <c r="G120" s="43"/>
      <c r="I120" s="59"/>
      <c r="J120" s="16"/>
      <c r="K120" s="331"/>
      <c r="L120" s="16"/>
      <c r="M120" s="43"/>
      <c r="O120" s="59"/>
      <c r="P120" s="26"/>
      <c r="Q120" s="16"/>
      <c r="R120" s="43"/>
      <c r="S120" s="366">
        <f t="shared" si="2"/>
        <v>0</v>
      </c>
      <c r="T120" s="54"/>
      <c r="U120" s="26"/>
      <c r="V120" s="16"/>
      <c r="W120" s="43"/>
    </row>
    <row r="121" spans="2:23" x14ac:dyDescent="0.25">
      <c r="B121" s="42"/>
      <c r="C121" s="16"/>
      <c r="D121" s="16"/>
      <c r="E121" s="16"/>
      <c r="F121" s="16"/>
      <c r="G121" s="43"/>
      <c r="I121" s="59"/>
      <c r="J121" s="16"/>
      <c r="K121" s="331"/>
      <c r="L121" s="16"/>
      <c r="M121" s="43"/>
      <c r="O121" s="59"/>
      <c r="P121" s="26"/>
      <c r="Q121" s="16"/>
      <c r="R121" s="43"/>
      <c r="S121" s="366">
        <f t="shared" si="2"/>
        <v>0</v>
      </c>
      <c r="T121" s="54"/>
      <c r="U121" s="26"/>
      <c r="V121" s="16"/>
      <c r="W121" s="43"/>
    </row>
    <row r="122" spans="2:23" x14ac:dyDescent="0.25">
      <c r="B122" s="42"/>
      <c r="C122" s="16"/>
      <c r="D122" s="16"/>
      <c r="E122" s="16"/>
      <c r="F122" s="16"/>
      <c r="G122" s="43"/>
      <c r="I122" s="59"/>
      <c r="J122" s="16"/>
      <c r="K122" s="331"/>
      <c r="L122" s="16"/>
      <c r="M122" s="43"/>
      <c r="O122" s="59"/>
      <c r="P122" s="26"/>
      <c r="Q122" s="16"/>
      <c r="R122" s="43"/>
      <c r="S122" s="366">
        <f t="shared" si="2"/>
        <v>0</v>
      </c>
      <c r="T122" s="54"/>
      <c r="U122" s="26"/>
      <c r="V122" s="16"/>
      <c r="W122" s="43"/>
    </row>
    <row r="123" spans="2:23" x14ac:dyDescent="0.25">
      <c r="B123" s="42"/>
      <c r="C123" s="16"/>
      <c r="D123" s="16"/>
      <c r="E123" s="16"/>
      <c r="F123" s="16"/>
      <c r="G123" s="43"/>
      <c r="I123" s="59"/>
      <c r="J123" s="16"/>
      <c r="K123" s="331"/>
      <c r="L123" s="16"/>
      <c r="M123" s="43"/>
      <c r="O123" s="59"/>
      <c r="P123" s="26"/>
      <c r="Q123" s="16"/>
      <c r="R123" s="43"/>
      <c r="S123" s="366">
        <f t="shared" si="2"/>
        <v>0</v>
      </c>
      <c r="T123" s="54"/>
      <c r="U123" s="26"/>
      <c r="V123" s="16"/>
      <c r="W123" s="43"/>
    </row>
    <row r="124" spans="2:23" x14ac:dyDescent="0.25">
      <c r="B124" s="42"/>
      <c r="C124" s="16"/>
      <c r="D124" s="16"/>
      <c r="E124" s="16"/>
      <c r="F124" s="16"/>
      <c r="G124" s="43"/>
      <c r="I124" s="59"/>
      <c r="J124" s="16"/>
      <c r="K124" s="331"/>
      <c r="L124" s="16"/>
      <c r="M124" s="43"/>
      <c r="O124" s="59"/>
      <c r="P124" s="26"/>
      <c r="Q124" s="16"/>
      <c r="R124" s="43"/>
      <c r="S124" s="366">
        <f t="shared" si="2"/>
        <v>0</v>
      </c>
      <c r="T124" s="54"/>
      <c r="U124" s="26"/>
      <c r="V124" s="16"/>
      <c r="W124" s="43"/>
    </row>
    <row r="125" spans="2:23" x14ac:dyDescent="0.25">
      <c r="B125" s="42"/>
      <c r="C125" s="16"/>
      <c r="D125" s="16"/>
      <c r="E125" s="16"/>
      <c r="F125" s="16"/>
      <c r="G125" s="43"/>
      <c r="I125" s="59"/>
      <c r="J125" s="16"/>
      <c r="K125" s="331"/>
      <c r="L125" s="16"/>
      <c r="M125" s="43"/>
      <c r="O125" s="59"/>
      <c r="P125" s="26"/>
      <c r="Q125" s="16"/>
      <c r="R125" s="43"/>
      <c r="S125" s="366">
        <f t="shared" si="2"/>
        <v>0</v>
      </c>
      <c r="T125" s="54"/>
      <c r="U125" s="26"/>
      <c r="V125" s="16"/>
      <c r="W125" s="43"/>
    </row>
    <row r="126" spans="2:23" x14ac:dyDescent="0.25">
      <c r="B126" s="42"/>
      <c r="C126" s="16"/>
      <c r="D126" s="16"/>
      <c r="E126" s="16"/>
      <c r="F126" s="16"/>
      <c r="G126" s="43"/>
      <c r="I126" s="59"/>
      <c r="J126" s="16"/>
      <c r="K126" s="331"/>
      <c r="L126" s="16"/>
      <c r="M126" s="43"/>
      <c r="O126" s="59"/>
      <c r="P126" s="26"/>
      <c r="Q126" s="16"/>
      <c r="R126" s="43"/>
      <c r="S126" s="366">
        <f t="shared" si="2"/>
        <v>0</v>
      </c>
      <c r="T126" s="54"/>
      <c r="U126" s="26"/>
      <c r="V126" s="16"/>
      <c r="W126" s="43"/>
    </row>
    <row r="127" spans="2:23" x14ac:dyDescent="0.25">
      <c r="B127" s="42"/>
      <c r="C127" s="16"/>
      <c r="D127" s="16"/>
      <c r="E127" s="16"/>
      <c r="F127" s="16"/>
      <c r="G127" s="43"/>
      <c r="I127" s="59"/>
      <c r="J127" s="16"/>
      <c r="K127" s="331"/>
      <c r="L127" s="16"/>
      <c r="M127" s="43"/>
      <c r="O127" s="59"/>
      <c r="P127" s="26"/>
      <c r="Q127" s="16"/>
      <c r="R127" s="43"/>
      <c r="S127" s="366">
        <f t="shared" si="2"/>
        <v>0</v>
      </c>
      <c r="T127" s="54"/>
      <c r="U127" s="26"/>
      <c r="V127" s="16"/>
      <c r="W127" s="43"/>
    </row>
    <row r="128" spans="2:23" x14ac:dyDescent="0.25">
      <c r="B128" s="42"/>
      <c r="C128" s="16"/>
      <c r="D128" s="16"/>
      <c r="E128" s="16"/>
      <c r="F128" s="16"/>
      <c r="G128" s="43"/>
      <c r="I128" s="59"/>
      <c r="J128" s="16"/>
      <c r="K128" s="331"/>
      <c r="L128" s="16"/>
      <c r="M128" s="43"/>
      <c r="O128" s="59"/>
      <c r="P128" s="26"/>
      <c r="Q128" s="16"/>
      <c r="R128" s="43"/>
      <c r="S128" s="366">
        <f t="shared" si="2"/>
        <v>0</v>
      </c>
      <c r="T128" s="54"/>
      <c r="U128" s="26"/>
      <c r="V128" s="16"/>
      <c r="W128" s="43"/>
    </row>
    <row r="129" spans="1:23" x14ac:dyDescent="0.25">
      <c r="B129" s="42"/>
      <c r="C129" s="16"/>
      <c r="D129" s="16"/>
      <c r="E129" s="16"/>
      <c r="F129" s="16"/>
      <c r="G129" s="43"/>
      <c r="I129" s="59"/>
      <c r="J129" s="16"/>
      <c r="K129" s="331"/>
      <c r="L129" s="16"/>
      <c r="M129" s="43"/>
      <c r="O129" s="59"/>
      <c r="P129" s="26"/>
      <c r="Q129" s="16"/>
      <c r="R129" s="43"/>
      <c r="S129" s="366">
        <f t="shared" si="2"/>
        <v>0</v>
      </c>
      <c r="T129" s="54"/>
      <c r="U129" s="26"/>
      <c r="V129" s="16"/>
      <c r="W129" s="43"/>
    </row>
    <row r="130" spans="1:23" x14ac:dyDescent="0.25">
      <c r="B130" s="42"/>
      <c r="C130" s="16"/>
      <c r="D130" s="16"/>
      <c r="E130" s="16"/>
      <c r="F130" s="16"/>
      <c r="G130" s="43"/>
      <c r="I130" s="59"/>
      <c r="J130" s="16"/>
      <c r="K130" s="331"/>
      <c r="L130" s="16"/>
      <c r="M130" s="43"/>
      <c r="O130" s="59"/>
      <c r="P130" s="26"/>
      <c r="Q130" s="16"/>
      <c r="R130" s="43"/>
      <c r="S130" s="366">
        <f t="shared" si="2"/>
        <v>0</v>
      </c>
      <c r="T130" s="54"/>
      <c r="U130" s="26"/>
      <c r="V130" s="16"/>
      <c r="W130" s="43"/>
    </row>
    <row r="131" spans="1:23" x14ac:dyDescent="0.25">
      <c r="B131" s="42"/>
      <c r="C131" s="16"/>
      <c r="D131" s="16"/>
      <c r="E131" s="16"/>
      <c r="F131" s="16"/>
      <c r="G131" s="43"/>
      <c r="I131" s="59"/>
      <c r="J131" s="16"/>
      <c r="K131" s="331"/>
      <c r="L131" s="16"/>
      <c r="M131" s="43"/>
      <c r="O131" s="59"/>
      <c r="P131" s="26"/>
      <c r="Q131" s="16"/>
      <c r="R131" s="43"/>
      <c r="S131" s="366">
        <f t="shared" si="2"/>
        <v>0</v>
      </c>
      <c r="T131" s="54"/>
      <c r="U131" s="26"/>
      <c r="V131" s="16"/>
      <c r="W131" s="43"/>
    </row>
    <row r="132" spans="1:23" x14ac:dyDescent="0.25">
      <c r="B132" s="42"/>
      <c r="C132" s="16"/>
      <c r="D132" s="16"/>
      <c r="E132" s="16"/>
      <c r="F132" s="16"/>
      <c r="G132" s="43"/>
      <c r="I132" s="59"/>
      <c r="J132" s="16"/>
      <c r="K132" s="331"/>
      <c r="L132" s="16"/>
      <c r="M132" s="43"/>
      <c r="O132" s="59"/>
      <c r="P132" s="26"/>
      <c r="Q132" s="16"/>
      <c r="R132" s="43"/>
      <c r="S132" s="366">
        <f t="shared" si="2"/>
        <v>0</v>
      </c>
      <c r="T132" s="54"/>
      <c r="U132" s="26"/>
      <c r="V132" s="16"/>
      <c r="W132" s="43"/>
    </row>
    <row r="133" spans="1:23" x14ac:dyDescent="0.25">
      <c r="B133" s="42"/>
      <c r="C133" s="16"/>
      <c r="D133" s="16"/>
      <c r="E133" s="16"/>
      <c r="F133" s="16"/>
      <c r="G133" s="43"/>
      <c r="I133" s="59"/>
      <c r="J133" s="16"/>
      <c r="K133" s="331"/>
      <c r="L133" s="16"/>
      <c r="M133" s="43"/>
      <c r="O133" s="59"/>
      <c r="P133" s="26"/>
      <c r="Q133" s="16"/>
      <c r="R133" s="43"/>
      <c r="S133" s="366">
        <f t="shared" ref="S133:S196" si="3">IFERROR(TEXT(TIMEVALUE(LEFT(P133,8)),"hh:mm")+O133,O133)</f>
        <v>0</v>
      </c>
      <c r="T133" s="54"/>
      <c r="U133" s="26"/>
      <c r="V133" s="16"/>
      <c r="W133" s="43"/>
    </row>
    <row r="134" spans="1:23" x14ac:dyDescent="0.25">
      <c r="B134" s="44"/>
      <c r="C134" s="45"/>
      <c r="D134" s="45"/>
      <c r="E134" s="45"/>
      <c r="F134" s="45"/>
      <c r="G134" s="46"/>
      <c r="I134" s="59"/>
      <c r="J134" s="16"/>
      <c r="K134" s="331"/>
      <c r="L134" s="16"/>
      <c r="M134" s="43"/>
      <c r="O134" s="59"/>
      <c r="P134" s="26"/>
      <c r="Q134" s="16"/>
      <c r="R134" s="43"/>
      <c r="S134" s="366">
        <f t="shared" si="3"/>
        <v>0</v>
      </c>
      <c r="T134" s="54"/>
      <c r="U134" s="26"/>
      <c r="V134" s="16"/>
      <c r="W134" s="43"/>
    </row>
    <row r="135" spans="1:23" x14ac:dyDescent="0.25">
      <c r="B135" s="16"/>
      <c r="C135" s="16"/>
      <c r="D135" s="16"/>
      <c r="E135" s="16"/>
      <c r="F135" s="16"/>
      <c r="G135" s="16"/>
      <c r="I135" s="59"/>
      <c r="J135" s="16"/>
      <c r="K135" s="331"/>
      <c r="L135" s="16"/>
      <c r="M135" s="43"/>
      <c r="O135" s="59"/>
      <c r="P135" s="26"/>
      <c r="Q135" s="16"/>
      <c r="R135" s="43"/>
      <c r="S135" s="366">
        <f t="shared" si="3"/>
        <v>0</v>
      </c>
      <c r="T135" s="54"/>
      <c r="U135" s="26"/>
      <c r="V135" s="16"/>
      <c r="W135" s="43"/>
    </row>
    <row r="136" spans="1:23" x14ac:dyDescent="0.25">
      <c r="A136" s="1" t="s">
        <v>627</v>
      </c>
      <c r="B136" s="39" t="str" cm="1">
        <f t="array" ref="B136">IFERROR(_xlfn.CHOOSECOLS(_xlfn._xlws.FILTER('ShellCA (3)'!E5:AE24,'ShellCA (3)'!AA5:AA24&gt;0,""),1,23,24,25,26,27),"")</f>
        <v/>
      </c>
      <c r="C136" s="40"/>
      <c r="D136" s="40"/>
      <c r="E136" s="40"/>
      <c r="F136" s="40"/>
      <c r="G136" s="41"/>
      <c r="I136" s="59"/>
      <c r="J136" s="16"/>
      <c r="K136" s="331"/>
      <c r="L136" s="16"/>
      <c r="M136" s="43"/>
      <c r="O136" s="59"/>
      <c r="P136" s="26"/>
      <c r="Q136" s="16"/>
      <c r="R136" s="43"/>
      <c r="S136" s="366">
        <f t="shared" si="3"/>
        <v>0</v>
      </c>
      <c r="T136" s="54"/>
      <c r="U136" s="26"/>
      <c r="V136" s="16"/>
      <c r="W136" s="43"/>
    </row>
    <row r="137" spans="1:23" x14ac:dyDescent="0.25">
      <c r="B137" s="42"/>
      <c r="C137" s="16"/>
      <c r="D137" s="16"/>
      <c r="E137" s="16"/>
      <c r="F137" s="16"/>
      <c r="G137" s="43"/>
      <c r="I137" s="59"/>
      <c r="J137" s="16"/>
      <c r="K137" s="331"/>
      <c r="L137" s="16"/>
      <c r="M137" s="43"/>
      <c r="O137" s="59"/>
      <c r="P137" s="26"/>
      <c r="Q137" s="16"/>
      <c r="R137" s="43"/>
      <c r="S137" s="366">
        <f t="shared" si="3"/>
        <v>0</v>
      </c>
      <c r="T137" s="54"/>
      <c r="U137" s="26"/>
      <c r="V137" s="16"/>
      <c r="W137" s="43"/>
    </row>
    <row r="138" spans="1:23" x14ac:dyDescent="0.25">
      <c r="B138" s="42"/>
      <c r="C138" s="16"/>
      <c r="D138" s="16"/>
      <c r="E138" s="16"/>
      <c r="F138" s="16"/>
      <c r="G138" s="43"/>
      <c r="I138" s="59"/>
      <c r="J138" s="16"/>
      <c r="K138" s="331"/>
      <c r="L138" s="16"/>
      <c r="M138" s="43"/>
      <c r="O138" s="59"/>
      <c r="P138" s="26"/>
      <c r="Q138" s="16"/>
      <c r="R138" s="43"/>
      <c r="S138" s="366">
        <f t="shared" si="3"/>
        <v>0</v>
      </c>
      <c r="T138" s="54"/>
      <c r="U138" s="26"/>
      <c r="V138" s="16"/>
      <c r="W138" s="43"/>
    </row>
    <row r="139" spans="1:23" x14ac:dyDescent="0.25">
      <c r="B139" s="42"/>
      <c r="C139" s="16"/>
      <c r="D139" s="16"/>
      <c r="E139" s="16"/>
      <c r="F139" s="16"/>
      <c r="G139" s="43"/>
      <c r="I139" s="59"/>
      <c r="J139" s="16"/>
      <c r="K139" s="331"/>
      <c r="L139" s="16"/>
      <c r="M139" s="43"/>
      <c r="O139" s="59"/>
      <c r="P139" s="26"/>
      <c r="Q139" s="16"/>
      <c r="R139" s="43"/>
      <c r="S139" s="366">
        <f t="shared" si="3"/>
        <v>0</v>
      </c>
      <c r="T139" s="54"/>
      <c r="U139" s="26"/>
      <c r="V139" s="16"/>
      <c r="W139" s="43"/>
    </row>
    <row r="140" spans="1:23" x14ac:dyDescent="0.25">
      <c r="B140" s="42"/>
      <c r="C140" s="16"/>
      <c r="D140" s="16"/>
      <c r="E140" s="16"/>
      <c r="F140" s="16"/>
      <c r="G140" s="43"/>
      <c r="I140" s="59"/>
      <c r="J140" s="16"/>
      <c r="K140" s="331"/>
      <c r="L140" s="16"/>
      <c r="M140" s="43"/>
      <c r="O140" s="59"/>
      <c r="P140" s="26"/>
      <c r="Q140" s="16"/>
      <c r="R140" s="43"/>
      <c r="S140" s="366">
        <f t="shared" si="3"/>
        <v>0</v>
      </c>
      <c r="T140" s="54"/>
      <c r="U140" s="26"/>
      <c r="V140" s="16"/>
      <c r="W140" s="43"/>
    </row>
    <row r="141" spans="1:23" x14ac:dyDescent="0.25">
      <c r="B141" s="42"/>
      <c r="C141" s="16"/>
      <c r="D141" s="16"/>
      <c r="E141" s="16"/>
      <c r="F141" s="16"/>
      <c r="G141" s="43"/>
      <c r="I141" s="59"/>
      <c r="J141" s="16"/>
      <c r="K141" s="331"/>
      <c r="L141" s="16"/>
      <c r="M141" s="43"/>
      <c r="O141" s="59"/>
      <c r="P141" s="26"/>
      <c r="Q141" s="16"/>
      <c r="R141" s="43"/>
      <c r="S141" s="366">
        <f t="shared" si="3"/>
        <v>0</v>
      </c>
      <c r="T141" s="54"/>
      <c r="U141" s="26"/>
      <c r="V141" s="16"/>
      <c r="W141" s="43"/>
    </row>
    <row r="142" spans="1:23" x14ac:dyDescent="0.25">
      <c r="B142" s="42"/>
      <c r="C142" s="16"/>
      <c r="D142" s="16"/>
      <c r="E142" s="16"/>
      <c r="F142" s="16"/>
      <c r="G142" s="43"/>
      <c r="I142" s="59"/>
      <c r="J142" s="16"/>
      <c r="K142" s="331"/>
      <c r="L142" s="16"/>
      <c r="M142" s="43"/>
      <c r="O142" s="59"/>
      <c r="P142" s="26"/>
      <c r="Q142" s="16"/>
      <c r="R142" s="43"/>
      <c r="S142" s="366">
        <f t="shared" si="3"/>
        <v>0</v>
      </c>
      <c r="T142" s="54"/>
      <c r="U142" s="26"/>
      <c r="V142" s="16"/>
      <c r="W142" s="43"/>
    </row>
    <row r="143" spans="1:23" x14ac:dyDescent="0.25">
      <c r="B143" s="42"/>
      <c r="C143" s="16"/>
      <c r="D143" s="16"/>
      <c r="E143" s="16"/>
      <c r="F143" s="16"/>
      <c r="G143" s="43"/>
      <c r="I143" s="59"/>
      <c r="J143" s="16"/>
      <c r="K143" s="331"/>
      <c r="L143" s="16"/>
      <c r="M143" s="43"/>
      <c r="O143" s="59"/>
      <c r="P143" s="26"/>
      <c r="Q143" s="16"/>
      <c r="R143" s="43"/>
      <c r="S143" s="366">
        <f t="shared" si="3"/>
        <v>0</v>
      </c>
      <c r="T143" s="54"/>
      <c r="U143" s="26"/>
      <c r="V143" s="16"/>
      <c r="W143" s="43"/>
    </row>
    <row r="144" spans="1:23" x14ac:dyDescent="0.25">
      <c r="B144" s="42"/>
      <c r="C144" s="16"/>
      <c r="D144" s="16"/>
      <c r="E144" s="16"/>
      <c r="F144" s="16"/>
      <c r="G144" s="43"/>
      <c r="I144" s="59"/>
      <c r="J144" s="16"/>
      <c r="K144" s="331"/>
      <c r="L144" s="16"/>
      <c r="M144" s="43"/>
      <c r="O144" s="59"/>
      <c r="P144" s="26"/>
      <c r="Q144" s="16"/>
      <c r="R144" s="43"/>
      <c r="S144" s="366">
        <f t="shared" si="3"/>
        <v>0</v>
      </c>
      <c r="T144" s="54"/>
      <c r="U144" s="26"/>
      <c r="V144" s="16"/>
      <c r="W144" s="43"/>
    </row>
    <row r="145" spans="1:23" x14ac:dyDescent="0.25">
      <c r="B145" s="42"/>
      <c r="C145" s="16"/>
      <c r="D145" s="16"/>
      <c r="E145" s="16"/>
      <c r="F145" s="16"/>
      <c r="G145" s="43"/>
      <c r="I145" s="59"/>
      <c r="J145" s="16"/>
      <c r="K145" s="331"/>
      <c r="L145" s="16"/>
      <c r="M145" s="43"/>
      <c r="O145" s="59"/>
      <c r="P145" s="26"/>
      <c r="Q145" s="16"/>
      <c r="R145" s="43"/>
      <c r="S145" s="366">
        <f t="shared" si="3"/>
        <v>0</v>
      </c>
      <c r="T145" s="54"/>
      <c r="U145" s="26"/>
      <c r="V145" s="16"/>
      <c r="W145" s="43"/>
    </row>
    <row r="146" spans="1:23" x14ac:dyDescent="0.25">
      <c r="B146" s="42"/>
      <c r="C146" s="16"/>
      <c r="D146" s="16"/>
      <c r="E146" s="16"/>
      <c r="F146" s="16"/>
      <c r="G146" s="43"/>
      <c r="I146" s="59"/>
      <c r="J146" s="16"/>
      <c r="K146" s="331"/>
      <c r="L146" s="16"/>
      <c r="M146" s="43"/>
      <c r="O146" s="59"/>
      <c r="P146" s="26"/>
      <c r="Q146" s="16"/>
      <c r="R146" s="43"/>
      <c r="S146" s="366">
        <f t="shared" si="3"/>
        <v>0</v>
      </c>
      <c r="T146" s="54"/>
      <c r="U146" s="26"/>
      <c r="V146" s="16"/>
      <c r="W146" s="43"/>
    </row>
    <row r="147" spans="1:23" x14ac:dyDescent="0.25">
      <c r="B147" s="42"/>
      <c r="C147" s="16"/>
      <c r="D147" s="16"/>
      <c r="E147" s="16"/>
      <c r="F147" s="16"/>
      <c r="G147" s="43"/>
      <c r="I147" s="59"/>
      <c r="J147" s="16"/>
      <c r="K147" s="331"/>
      <c r="L147" s="16"/>
      <c r="M147" s="43"/>
      <c r="O147" s="59"/>
      <c r="P147" s="26"/>
      <c r="Q147" s="16"/>
      <c r="R147" s="43"/>
      <c r="S147" s="366">
        <f t="shared" si="3"/>
        <v>0</v>
      </c>
      <c r="T147" s="54"/>
      <c r="U147" s="26"/>
      <c r="V147" s="16"/>
      <c r="W147" s="43"/>
    </row>
    <row r="148" spans="1:23" x14ac:dyDescent="0.25">
      <c r="B148" s="42"/>
      <c r="C148" s="16"/>
      <c r="D148" s="16"/>
      <c r="E148" s="16"/>
      <c r="F148" s="16"/>
      <c r="G148" s="43"/>
      <c r="I148" s="59"/>
      <c r="J148" s="16"/>
      <c r="K148" s="331"/>
      <c r="L148" s="16"/>
      <c r="M148" s="43"/>
      <c r="O148" s="59"/>
      <c r="P148" s="26"/>
      <c r="Q148" s="16"/>
      <c r="R148" s="43"/>
      <c r="S148" s="366">
        <f t="shared" si="3"/>
        <v>0</v>
      </c>
      <c r="T148" s="54"/>
      <c r="U148" s="26"/>
      <c r="V148" s="16"/>
      <c r="W148" s="43"/>
    </row>
    <row r="149" spans="1:23" x14ac:dyDescent="0.25">
      <c r="B149" s="42"/>
      <c r="C149" s="16"/>
      <c r="D149" s="16"/>
      <c r="E149" s="16"/>
      <c r="F149" s="16"/>
      <c r="G149" s="43"/>
      <c r="I149" s="59"/>
      <c r="J149" s="16"/>
      <c r="K149" s="331"/>
      <c r="L149" s="16"/>
      <c r="M149" s="43"/>
      <c r="O149" s="59"/>
      <c r="P149" s="26"/>
      <c r="Q149" s="16"/>
      <c r="R149" s="43"/>
      <c r="S149" s="366">
        <f t="shared" si="3"/>
        <v>0</v>
      </c>
      <c r="T149" s="54"/>
      <c r="U149" s="26"/>
      <c r="V149" s="16"/>
      <c r="W149" s="43"/>
    </row>
    <row r="150" spans="1:23" x14ac:dyDescent="0.25">
      <c r="B150" s="42"/>
      <c r="C150" s="16"/>
      <c r="D150" s="16"/>
      <c r="E150" s="16"/>
      <c r="F150" s="16"/>
      <c r="G150" s="43"/>
      <c r="I150" s="59"/>
      <c r="J150" s="16"/>
      <c r="K150" s="331"/>
      <c r="L150" s="16"/>
      <c r="M150" s="43"/>
      <c r="O150" s="59"/>
      <c r="P150" s="26"/>
      <c r="Q150" s="16"/>
      <c r="R150" s="43"/>
      <c r="S150" s="366">
        <f t="shared" si="3"/>
        <v>0</v>
      </c>
      <c r="T150" s="54"/>
      <c r="U150" s="26"/>
      <c r="V150" s="16"/>
      <c r="W150" s="43"/>
    </row>
    <row r="151" spans="1:23" x14ac:dyDescent="0.25">
      <c r="B151" s="42"/>
      <c r="C151" s="16"/>
      <c r="D151" s="16"/>
      <c r="E151" s="16"/>
      <c r="F151" s="16"/>
      <c r="G151" s="43"/>
      <c r="I151" s="59"/>
      <c r="J151" s="16"/>
      <c r="K151" s="331"/>
      <c r="L151" s="16"/>
      <c r="M151" s="43"/>
      <c r="O151" s="59"/>
      <c r="P151" s="26"/>
      <c r="Q151" s="16"/>
      <c r="R151" s="43"/>
      <c r="S151" s="366">
        <f t="shared" si="3"/>
        <v>0</v>
      </c>
      <c r="T151" s="54"/>
      <c r="U151" s="26"/>
      <c r="V151" s="16"/>
      <c r="W151" s="43"/>
    </row>
    <row r="152" spans="1:23" x14ac:dyDescent="0.25">
      <c r="B152" s="42"/>
      <c r="C152" s="16"/>
      <c r="D152" s="16"/>
      <c r="E152" s="16"/>
      <c r="F152" s="16"/>
      <c r="G152" s="43"/>
      <c r="I152" s="59"/>
      <c r="J152" s="16"/>
      <c r="K152" s="331"/>
      <c r="L152" s="16"/>
      <c r="M152" s="43"/>
      <c r="O152" s="59"/>
      <c r="P152" s="26"/>
      <c r="Q152" s="16"/>
      <c r="R152" s="43"/>
      <c r="S152" s="366">
        <f t="shared" si="3"/>
        <v>0</v>
      </c>
      <c r="T152" s="54"/>
      <c r="U152" s="26"/>
      <c r="V152" s="16"/>
      <c r="W152" s="43"/>
    </row>
    <row r="153" spans="1:23" x14ac:dyDescent="0.25">
      <c r="B153" s="42"/>
      <c r="C153" s="16"/>
      <c r="D153" s="16"/>
      <c r="E153" s="16"/>
      <c r="F153" s="16"/>
      <c r="G153" s="43"/>
      <c r="I153" s="59"/>
      <c r="J153" s="16"/>
      <c r="K153" s="331"/>
      <c r="L153" s="16"/>
      <c r="M153" s="43"/>
      <c r="O153" s="59"/>
      <c r="P153" s="26"/>
      <c r="Q153" s="16"/>
      <c r="R153" s="43"/>
      <c r="S153" s="366">
        <f t="shared" si="3"/>
        <v>0</v>
      </c>
      <c r="T153" s="54"/>
      <c r="U153" s="26"/>
      <c r="V153" s="16"/>
      <c r="W153" s="43"/>
    </row>
    <row r="154" spans="1:23" x14ac:dyDescent="0.25">
      <c r="B154" s="42"/>
      <c r="C154" s="16"/>
      <c r="D154" s="16"/>
      <c r="E154" s="16"/>
      <c r="F154" s="16"/>
      <c r="G154" s="43"/>
      <c r="I154" s="59"/>
      <c r="J154" s="16"/>
      <c r="K154" s="331"/>
      <c r="L154" s="16"/>
      <c r="M154" s="43"/>
      <c r="O154" s="59"/>
      <c r="P154" s="26"/>
      <c r="Q154" s="16"/>
      <c r="R154" s="43"/>
      <c r="S154" s="366">
        <f t="shared" si="3"/>
        <v>0</v>
      </c>
      <c r="T154" s="54"/>
      <c r="U154" s="26"/>
      <c r="V154" s="16"/>
      <c r="W154" s="43"/>
    </row>
    <row r="155" spans="1:23" x14ac:dyDescent="0.25">
      <c r="B155" s="44"/>
      <c r="C155" s="45"/>
      <c r="D155" s="45"/>
      <c r="E155" s="45"/>
      <c r="F155" s="45"/>
      <c r="G155" s="46"/>
      <c r="I155" s="59"/>
      <c r="J155" s="16"/>
      <c r="K155" s="331"/>
      <c r="L155" s="16"/>
      <c r="M155" s="43"/>
      <c r="O155" s="59"/>
      <c r="P155" s="26"/>
      <c r="Q155" s="16"/>
      <c r="R155" s="43"/>
      <c r="S155" s="366">
        <f t="shared" si="3"/>
        <v>0</v>
      </c>
      <c r="T155" s="54"/>
      <c r="U155" s="26"/>
      <c r="V155" s="16"/>
      <c r="W155" s="43"/>
    </row>
    <row r="156" spans="1:23" x14ac:dyDescent="0.25">
      <c r="I156" s="59"/>
      <c r="J156" s="16"/>
      <c r="K156" s="331"/>
      <c r="L156" s="16"/>
      <c r="M156" s="43"/>
      <c r="O156" s="59"/>
      <c r="P156" s="26"/>
      <c r="Q156" s="16"/>
      <c r="R156" s="43"/>
      <c r="S156" s="366">
        <f t="shared" si="3"/>
        <v>0</v>
      </c>
      <c r="T156" s="54"/>
      <c r="U156" s="26"/>
      <c r="V156" s="16"/>
      <c r="W156" s="43"/>
    </row>
    <row r="157" spans="1:23" x14ac:dyDescent="0.25">
      <c r="A157" s="1" t="s">
        <v>628</v>
      </c>
      <c r="B157" s="39" t="str" cm="1">
        <f t="array" ref="B157">IFERROR(_xlfn.CHOOSECOLS(_xlfn._xlws.FILTER('ShellCA (4)'!E5:AE13,'ShellCA (4)'!AA5:AA13&gt;0,""),1,23,24,25,26,27),"")</f>
        <v/>
      </c>
      <c r="C157" s="40"/>
      <c r="D157" s="40"/>
      <c r="E157" s="40"/>
      <c r="F157" s="40"/>
      <c r="G157" s="41"/>
      <c r="I157" s="59"/>
      <c r="J157" s="16"/>
      <c r="K157" s="331"/>
      <c r="L157" s="16"/>
      <c r="M157" s="43"/>
      <c r="O157" s="59"/>
      <c r="P157" s="26"/>
      <c r="Q157" s="16"/>
      <c r="R157" s="43"/>
      <c r="S157" s="366">
        <f t="shared" si="3"/>
        <v>0</v>
      </c>
      <c r="T157" s="54"/>
      <c r="U157" s="26"/>
      <c r="V157" s="16"/>
      <c r="W157" s="43"/>
    </row>
    <row r="158" spans="1:23" x14ac:dyDescent="0.25">
      <c r="B158" s="42"/>
      <c r="C158" s="16"/>
      <c r="D158" s="16"/>
      <c r="E158" s="16"/>
      <c r="F158" s="16"/>
      <c r="G158" s="43"/>
      <c r="I158" s="59"/>
      <c r="J158" s="16"/>
      <c r="K158" s="331"/>
      <c r="L158" s="16"/>
      <c r="M158" s="43"/>
      <c r="O158" s="59"/>
      <c r="P158" s="26"/>
      <c r="Q158" s="16"/>
      <c r="R158" s="43"/>
      <c r="S158" s="366">
        <f t="shared" si="3"/>
        <v>0</v>
      </c>
      <c r="T158" s="54"/>
      <c r="U158" s="26"/>
      <c r="V158" s="16"/>
      <c r="W158" s="43"/>
    </row>
    <row r="159" spans="1:23" x14ac:dyDescent="0.25">
      <c r="B159" s="42"/>
      <c r="C159" s="16"/>
      <c r="D159" s="16"/>
      <c r="E159" s="16"/>
      <c r="F159" s="16"/>
      <c r="G159" s="43"/>
      <c r="I159" s="59"/>
      <c r="J159" s="16"/>
      <c r="K159" s="331"/>
      <c r="L159" s="16"/>
      <c r="M159" s="43"/>
      <c r="O159" s="59"/>
      <c r="P159" s="26"/>
      <c r="Q159" s="16"/>
      <c r="R159" s="43"/>
      <c r="S159" s="366">
        <f t="shared" si="3"/>
        <v>0</v>
      </c>
      <c r="T159" s="54"/>
      <c r="U159" s="26"/>
      <c r="V159" s="16"/>
      <c r="W159" s="43"/>
    </row>
    <row r="160" spans="1:23" x14ac:dyDescent="0.25">
      <c r="B160" s="42"/>
      <c r="C160" s="16"/>
      <c r="D160" s="16"/>
      <c r="E160" s="16"/>
      <c r="F160" s="16"/>
      <c r="G160" s="43"/>
      <c r="I160" s="59"/>
      <c r="J160" s="16"/>
      <c r="K160" s="331"/>
      <c r="L160" s="16"/>
      <c r="M160" s="43"/>
      <c r="O160" s="59"/>
      <c r="P160" s="26"/>
      <c r="Q160" s="16"/>
      <c r="R160" s="43"/>
      <c r="S160" s="366">
        <f t="shared" si="3"/>
        <v>0</v>
      </c>
      <c r="T160" s="54"/>
      <c r="U160" s="26"/>
      <c r="V160" s="16"/>
      <c r="W160" s="43"/>
    </row>
    <row r="161" spans="1:23" x14ac:dyDescent="0.25">
      <c r="B161" s="42"/>
      <c r="C161" s="16"/>
      <c r="D161" s="16"/>
      <c r="E161" s="16"/>
      <c r="F161" s="16"/>
      <c r="G161" s="43"/>
      <c r="I161" s="59"/>
      <c r="J161" s="16"/>
      <c r="K161" s="331"/>
      <c r="L161" s="16"/>
      <c r="M161" s="43"/>
      <c r="O161" s="59"/>
      <c r="P161" s="26"/>
      <c r="Q161" s="16"/>
      <c r="R161" s="43"/>
      <c r="S161" s="366">
        <f t="shared" si="3"/>
        <v>0</v>
      </c>
      <c r="T161" s="54"/>
      <c r="U161" s="26"/>
      <c r="V161" s="16"/>
      <c r="W161" s="43"/>
    </row>
    <row r="162" spans="1:23" x14ac:dyDescent="0.25">
      <c r="B162" s="42"/>
      <c r="C162" s="16"/>
      <c r="D162" s="16"/>
      <c r="E162" s="16"/>
      <c r="F162" s="16"/>
      <c r="G162" s="43"/>
      <c r="I162" s="59"/>
      <c r="J162" s="16"/>
      <c r="K162" s="331"/>
      <c r="L162" s="16"/>
      <c r="M162" s="43"/>
      <c r="O162" s="59"/>
      <c r="P162" s="26"/>
      <c r="Q162" s="16"/>
      <c r="R162" s="43"/>
      <c r="S162" s="366">
        <f t="shared" si="3"/>
        <v>0</v>
      </c>
      <c r="T162" s="54"/>
      <c r="U162" s="26"/>
      <c r="V162" s="16"/>
      <c r="W162" s="43"/>
    </row>
    <row r="163" spans="1:23" x14ac:dyDescent="0.25">
      <c r="B163" s="42"/>
      <c r="C163" s="16"/>
      <c r="D163" s="16"/>
      <c r="E163" s="16"/>
      <c r="F163" s="16"/>
      <c r="G163" s="43"/>
      <c r="I163" s="59"/>
      <c r="J163" s="16"/>
      <c r="K163" s="331"/>
      <c r="L163" s="16"/>
      <c r="M163" s="43"/>
      <c r="O163" s="59"/>
      <c r="P163" s="26"/>
      <c r="Q163" s="16"/>
      <c r="R163" s="43"/>
      <c r="S163" s="366">
        <f t="shared" si="3"/>
        <v>0</v>
      </c>
      <c r="T163" s="54"/>
      <c r="U163" s="26"/>
      <c r="V163" s="16"/>
      <c r="W163" s="43"/>
    </row>
    <row r="164" spans="1:23" x14ac:dyDescent="0.25">
      <c r="B164" s="42"/>
      <c r="C164" s="16"/>
      <c r="D164" s="16"/>
      <c r="E164" s="16"/>
      <c r="F164" s="16"/>
      <c r="G164" s="43"/>
      <c r="I164" s="59"/>
      <c r="J164" s="16"/>
      <c r="K164" s="331"/>
      <c r="L164" s="16"/>
      <c r="M164" s="43"/>
      <c r="O164" s="59"/>
      <c r="P164" s="26"/>
      <c r="Q164" s="16"/>
      <c r="R164" s="43"/>
      <c r="S164" s="366">
        <f t="shared" si="3"/>
        <v>0</v>
      </c>
      <c r="T164" s="54"/>
      <c r="U164" s="26"/>
      <c r="V164" s="16"/>
      <c r="W164" s="43"/>
    </row>
    <row r="165" spans="1:23" x14ac:dyDescent="0.25">
      <c r="B165" s="44"/>
      <c r="C165" s="45"/>
      <c r="D165" s="45"/>
      <c r="E165" s="45"/>
      <c r="F165" s="45"/>
      <c r="G165" s="46"/>
      <c r="I165" s="59"/>
      <c r="J165" s="16"/>
      <c r="K165" s="331"/>
      <c r="L165" s="16"/>
      <c r="M165" s="43"/>
      <c r="O165" s="59"/>
      <c r="P165" s="26"/>
      <c r="Q165" s="16"/>
      <c r="R165" s="43"/>
      <c r="S165" s="366">
        <f t="shared" si="3"/>
        <v>0</v>
      </c>
      <c r="T165" s="54"/>
      <c r="U165" s="26"/>
      <c r="V165" s="16"/>
      <c r="W165" s="43"/>
    </row>
    <row r="166" spans="1:23" x14ac:dyDescent="0.25">
      <c r="B166" s="16"/>
      <c r="C166" s="16"/>
      <c r="D166" s="16"/>
      <c r="E166" s="16"/>
      <c r="F166" s="16"/>
      <c r="G166" s="16"/>
      <c r="I166" s="59"/>
      <c r="J166" s="16"/>
      <c r="K166" s="331"/>
      <c r="L166" s="16"/>
      <c r="M166" s="43"/>
      <c r="O166" s="59"/>
      <c r="P166" s="26"/>
      <c r="Q166" s="16"/>
      <c r="R166" s="43"/>
      <c r="S166" s="366">
        <f t="shared" si="3"/>
        <v>0</v>
      </c>
      <c r="T166" s="54"/>
      <c r="U166" s="26"/>
      <c r="V166" s="16"/>
      <c r="W166" s="43"/>
    </row>
    <row r="167" spans="1:23" x14ac:dyDescent="0.25">
      <c r="A167" s="1" t="s">
        <v>637</v>
      </c>
      <c r="B167" s="39" t="str" cm="1">
        <f t="array" ref="B167">IFERROR(_xlfn.CHOOSECOLS(_xlfn._xlws.FILTER(ShellGR!E6:Y18,ShellGR!Q6:Q18&gt;0,""),1,13,18,19,20,21),"")</f>
        <v/>
      </c>
      <c r="C167" s="40"/>
      <c r="D167" s="40"/>
      <c r="E167" s="40"/>
      <c r="F167" s="40"/>
      <c r="G167" s="41"/>
      <c r="I167" s="59"/>
      <c r="J167" s="16"/>
      <c r="K167" s="331"/>
      <c r="L167" s="16"/>
      <c r="M167" s="43"/>
      <c r="O167" s="59"/>
      <c r="P167" s="26"/>
      <c r="Q167" s="16"/>
      <c r="R167" s="43"/>
      <c r="S167" s="366">
        <f t="shared" si="3"/>
        <v>0</v>
      </c>
      <c r="T167" s="54"/>
      <c r="U167" s="26"/>
      <c r="V167" s="16"/>
      <c r="W167" s="43"/>
    </row>
    <row r="168" spans="1:23" x14ac:dyDescent="0.25">
      <c r="B168" s="42"/>
      <c r="C168" s="16"/>
      <c r="D168" s="16"/>
      <c r="E168" s="16"/>
      <c r="F168" s="16"/>
      <c r="G168" s="43"/>
      <c r="I168" s="59"/>
      <c r="J168" s="16"/>
      <c r="K168" s="331"/>
      <c r="L168" s="16"/>
      <c r="M168" s="43"/>
      <c r="O168" s="59"/>
      <c r="P168" s="26"/>
      <c r="Q168" s="16"/>
      <c r="R168" s="43"/>
      <c r="S168" s="366">
        <f t="shared" si="3"/>
        <v>0</v>
      </c>
      <c r="T168" s="54"/>
      <c r="U168" s="26"/>
      <c r="V168" s="16"/>
      <c r="W168" s="43"/>
    </row>
    <row r="169" spans="1:23" x14ac:dyDescent="0.25">
      <c r="B169" s="42"/>
      <c r="C169" s="16"/>
      <c r="D169" s="16"/>
      <c r="E169" s="16"/>
      <c r="F169" s="16"/>
      <c r="G169" s="43"/>
      <c r="I169" s="59"/>
      <c r="J169" s="16"/>
      <c r="K169" s="331"/>
      <c r="L169" s="16"/>
      <c r="M169" s="43"/>
      <c r="O169" s="59"/>
      <c r="P169" s="26"/>
      <c r="Q169" s="16"/>
      <c r="R169" s="43"/>
      <c r="S169" s="366">
        <f t="shared" si="3"/>
        <v>0</v>
      </c>
      <c r="T169" s="54"/>
      <c r="U169" s="26"/>
      <c r="V169" s="16"/>
      <c r="W169" s="43"/>
    </row>
    <row r="170" spans="1:23" x14ac:dyDescent="0.25">
      <c r="B170" s="42"/>
      <c r="C170" s="16"/>
      <c r="D170" s="16"/>
      <c r="E170" s="16"/>
      <c r="F170" s="16"/>
      <c r="G170" s="43"/>
      <c r="I170" s="59"/>
      <c r="J170" s="16"/>
      <c r="K170" s="331"/>
      <c r="L170" s="16"/>
      <c r="M170" s="43"/>
      <c r="O170" s="59"/>
      <c r="P170" s="26"/>
      <c r="Q170" s="16"/>
      <c r="R170" s="43"/>
      <c r="S170" s="366">
        <f t="shared" si="3"/>
        <v>0</v>
      </c>
      <c r="T170" s="54"/>
      <c r="U170" s="26"/>
      <c r="V170" s="16"/>
      <c r="W170" s="43"/>
    </row>
    <row r="171" spans="1:23" x14ac:dyDescent="0.25">
      <c r="B171" s="42"/>
      <c r="C171" s="16"/>
      <c r="D171" s="16"/>
      <c r="E171" s="16"/>
      <c r="F171" s="16"/>
      <c r="G171" s="43"/>
      <c r="I171" s="59"/>
      <c r="J171" s="16"/>
      <c r="K171" s="331"/>
      <c r="L171" s="16"/>
      <c r="M171" s="43"/>
      <c r="O171" s="59"/>
      <c r="P171" s="26"/>
      <c r="Q171" s="16"/>
      <c r="R171" s="43"/>
      <c r="S171" s="366">
        <f t="shared" si="3"/>
        <v>0</v>
      </c>
      <c r="T171" s="54"/>
      <c r="U171" s="26"/>
      <c r="V171" s="16"/>
      <c r="W171" s="43"/>
    </row>
    <row r="172" spans="1:23" x14ac:dyDescent="0.25">
      <c r="B172" s="42"/>
      <c r="C172" s="16"/>
      <c r="D172" s="16"/>
      <c r="E172" s="16"/>
      <c r="F172" s="16"/>
      <c r="G172" s="43"/>
      <c r="I172" s="59"/>
      <c r="J172" s="16"/>
      <c r="K172" s="331"/>
      <c r="L172" s="16"/>
      <c r="M172" s="43"/>
      <c r="O172" s="59"/>
      <c r="P172" s="26"/>
      <c r="Q172" s="16"/>
      <c r="R172" s="43"/>
      <c r="S172" s="366">
        <f t="shared" si="3"/>
        <v>0</v>
      </c>
      <c r="T172" s="54"/>
      <c r="U172" s="26"/>
      <c r="V172" s="16"/>
      <c r="W172" s="43"/>
    </row>
    <row r="173" spans="1:23" x14ac:dyDescent="0.25">
      <c r="B173" s="42"/>
      <c r="C173" s="16"/>
      <c r="D173" s="16"/>
      <c r="E173" s="16"/>
      <c r="F173" s="16"/>
      <c r="G173" s="43"/>
      <c r="I173" s="59"/>
      <c r="J173" s="16"/>
      <c r="K173" s="331"/>
      <c r="L173" s="16"/>
      <c r="M173" s="43"/>
      <c r="O173" s="59"/>
      <c r="P173" s="26"/>
      <c r="Q173" s="16"/>
      <c r="R173" s="43"/>
      <c r="S173" s="366">
        <f t="shared" si="3"/>
        <v>0</v>
      </c>
      <c r="T173" s="54"/>
      <c r="U173" s="26"/>
      <c r="V173" s="16"/>
      <c r="W173" s="43"/>
    </row>
    <row r="174" spans="1:23" x14ac:dyDescent="0.25">
      <c r="B174" s="42"/>
      <c r="C174" s="16"/>
      <c r="D174" s="16"/>
      <c r="E174" s="16"/>
      <c r="F174" s="16"/>
      <c r="G174" s="43"/>
      <c r="I174" s="59"/>
      <c r="J174" s="16"/>
      <c r="K174" s="331"/>
      <c r="L174" s="16"/>
      <c r="M174" s="43"/>
      <c r="O174" s="59"/>
      <c r="P174" s="26"/>
      <c r="Q174" s="16"/>
      <c r="R174" s="43"/>
      <c r="S174" s="366">
        <f t="shared" si="3"/>
        <v>0</v>
      </c>
      <c r="T174" s="54"/>
      <c r="U174" s="26"/>
      <c r="V174" s="16"/>
      <c r="W174" s="43"/>
    </row>
    <row r="175" spans="1:23" x14ac:dyDescent="0.25">
      <c r="B175" s="42"/>
      <c r="C175" s="16"/>
      <c r="D175" s="16"/>
      <c r="E175" s="16"/>
      <c r="F175" s="16"/>
      <c r="G175" s="43"/>
      <c r="I175" s="59"/>
      <c r="J175" s="16"/>
      <c r="K175" s="331"/>
      <c r="L175" s="16"/>
      <c r="M175" s="43"/>
      <c r="O175" s="59"/>
      <c r="P175" s="26"/>
      <c r="Q175" s="16"/>
      <c r="R175" s="43"/>
      <c r="S175" s="366">
        <f t="shared" si="3"/>
        <v>0</v>
      </c>
      <c r="T175" s="54"/>
      <c r="U175" s="26"/>
      <c r="V175" s="16"/>
      <c r="W175" s="43"/>
    </row>
    <row r="176" spans="1:23" x14ac:dyDescent="0.25">
      <c r="B176" s="42"/>
      <c r="C176" s="16"/>
      <c r="D176" s="16"/>
      <c r="E176" s="16"/>
      <c r="F176" s="16"/>
      <c r="G176" s="43"/>
      <c r="I176" s="59"/>
      <c r="J176" s="16"/>
      <c r="K176" s="331"/>
      <c r="L176" s="16"/>
      <c r="M176" s="43"/>
      <c r="O176" s="59"/>
      <c r="P176" s="26"/>
      <c r="Q176" s="16"/>
      <c r="R176" s="43"/>
      <c r="S176" s="366">
        <f t="shared" si="3"/>
        <v>0</v>
      </c>
      <c r="T176" s="54"/>
      <c r="U176" s="26"/>
      <c r="V176" s="16"/>
      <c r="W176" s="43"/>
    </row>
    <row r="177" spans="2:23" x14ac:dyDescent="0.25">
      <c r="B177" s="42"/>
      <c r="C177" s="16"/>
      <c r="D177" s="16"/>
      <c r="E177" s="16"/>
      <c r="F177" s="16"/>
      <c r="G177" s="43"/>
      <c r="I177" s="59"/>
      <c r="J177" s="16"/>
      <c r="K177" s="331"/>
      <c r="L177" s="16"/>
      <c r="M177" s="43"/>
      <c r="O177" s="59"/>
      <c r="P177" s="26"/>
      <c r="Q177" s="16"/>
      <c r="R177" s="43"/>
      <c r="S177" s="366">
        <f t="shared" si="3"/>
        <v>0</v>
      </c>
      <c r="T177" s="54"/>
      <c r="U177" s="26"/>
      <c r="V177" s="16"/>
      <c r="W177" s="43"/>
    </row>
    <row r="178" spans="2:23" x14ac:dyDescent="0.25">
      <c r="B178" s="42"/>
      <c r="C178" s="16"/>
      <c r="D178" s="16"/>
      <c r="E178" s="16"/>
      <c r="F178" s="16"/>
      <c r="G178" s="43"/>
      <c r="I178" s="59"/>
      <c r="J178" s="16"/>
      <c r="K178" s="331"/>
      <c r="L178" s="16"/>
      <c r="M178" s="43"/>
      <c r="O178" s="59"/>
      <c r="P178" s="26"/>
      <c r="Q178" s="16"/>
      <c r="R178" s="43"/>
      <c r="S178" s="366">
        <f t="shared" si="3"/>
        <v>0</v>
      </c>
      <c r="T178" s="54"/>
      <c r="U178" s="26"/>
      <c r="V178" s="16"/>
      <c r="W178" s="43"/>
    </row>
    <row r="179" spans="2:23" x14ac:dyDescent="0.25">
      <c r="B179" s="42"/>
      <c r="C179" s="16"/>
      <c r="D179" s="16"/>
      <c r="E179" s="16"/>
      <c r="F179" s="16"/>
      <c r="G179" s="43"/>
      <c r="I179" s="59"/>
      <c r="J179" s="16"/>
      <c r="K179" s="331"/>
      <c r="L179" s="16"/>
      <c r="M179" s="43"/>
      <c r="O179" s="59"/>
      <c r="P179" s="26"/>
      <c r="Q179" s="16"/>
      <c r="R179" s="43"/>
      <c r="S179" s="366">
        <f t="shared" si="3"/>
        <v>0</v>
      </c>
      <c r="T179" s="54"/>
      <c r="U179" s="26"/>
      <c r="V179" s="16"/>
      <c r="W179" s="43"/>
    </row>
    <row r="180" spans="2:23" x14ac:dyDescent="0.25">
      <c r="B180" s="42"/>
      <c r="C180" s="16"/>
      <c r="D180" s="16"/>
      <c r="E180" s="16"/>
      <c r="F180" s="16"/>
      <c r="G180" s="43"/>
      <c r="I180" s="59"/>
      <c r="J180" s="16"/>
      <c r="K180" s="331"/>
      <c r="L180" s="16"/>
      <c r="M180" s="43"/>
      <c r="O180" s="59"/>
      <c r="P180" s="26"/>
      <c r="Q180" s="16"/>
      <c r="R180" s="43"/>
      <c r="S180" s="366">
        <f t="shared" si="3"/>
        <v>0</v>
      </c>
      <c r="T180" s="54"/>
      <c r="U180" s="26"/>
      <c r="V180" s="16"/>
      <c r="W180" s="43"/>
    </row>
    <row r="181" spans="2:23" x14ac:dyDescent="0.25">
      <c r="B181" s="42"/>
      <c r="C181" s="16"/>
      <c r="D181" s="16"/>
      <c r="E181" s="16"/>
      <c r="F181" s="16"/>
      <c r="G181" s="43"/>
      <c r="I181" s="59"/>
      <c r="J181" s="16"/>
      <c r="K181" s="331"/>
      <c r="L181" s="16"/>
      <c r="M181" s="43"/>
      <c r="O181" s="59"/>
      <c r="P181" s="26"/>
      <c r="Q181" s="16"/>
      <c r="R181" s="43"/>
      <c r="S181" s="366">
        <f t="shared" si="3"/>
        <v>0</v>
      </c>
      <c r="T181" s="54"/>
      <c r="U181" s="26"/>
      <c r="V181" s="16"/>
      <c r="W181" s="43"/>
    </row>
    <row r="182" spans="2:23" x14ac:dyDescent="0.25">
      <c r="B182" s="42"/>
      <c r="C182" s="16"/>
      <c r="D182" s="16"/>
      <c r="E182" s="16"/>
      <c r="F182" s="16"/>
      <c r="G182" s="43"/>
      <c r="I182" s="59"/>
      <c r="J182" s="16"/>
      <c r="K182" s="331"/>
      <c r="L182" s="16"/>
      <c r="M182" s="43"/>
      <c r="O182" s="59"/>
      <c r="P182" s="26"/>
      <c r="Q182" s="16"/>
      <c r="R182" s="43"/>
      <c r="S182" s="366">
        <f t="shared" si="3"/>
        <v>0</v>
      </c>
      <c r="T182" s="54"/>
      <c r="U182" s="26"/>
      <c r="V182" s="16"/>
      <c r="W182" s="43"/>
    </row>
    <row r="183" spans="2:23" x14ac:dyDescent="0.25">
      <c r="B183" s="42"/>
      <c r="C183" s="16"/>
      <c r="D183" s="16"/>
      <c r="E183" s="16"/>
      <c r="F183" s="16"/>
      <c r="G183" s="43"/>
      <c r="I183" s="59"/>
      <c r="J183" s="16"/>
      <c r="K183" s="331"/>
      <c r="L183" s="16"/>
      <c r="M183" s="43"/>
      <c r="O183" s="59"/>
      <c r="P183" s="26"/>
      <c r="Q183" s="16"/>
      <c r="R183" s="43"/>
      <c r="S183" s="366">
        <f t="shared" si="3"/>
        <v>0</v>
      </c>
      <c r="T183" s="54"/>
      <c r="U183" s="26"/>
      <c r="V183" s="16"/>
      <c r="W183" s="43"/>
    </row>
    <row r="184" spans="2:23" x14ac:dyDescent="0.25">
      <c r="B184" s="42"/>
      <c r="C184" s="16"/>
      <c r="D184" s="16"/>
      <c r="E184" s="16"/>
      <c r="F184" s="16"/>
      <c r="G184" s="43"/>
      <c r="I184" s="59"/>
      <c r="J184" s="16"/>
      <c r="K184" s="331"/>
      <c r="L184" s="16"/>
      <c r="M184" s="43"/>
      <c r="O184" s="59"/>
      <c r="P184" s="26"/>
      <c r="Q184" s="16"/>
      <c r="R184" s="43"/>
      <c r="S184" s="366">
        <f t="shared" si="3"/>
        <v>0</v>
      </c>
      <c r="T184" s="54"/>
      <c r="U184" s="26"/>
      <c r="V184" s="16"/>
      <c r="W184" s="43"/>
    </row>
    <row r="185" spans="2:23" x14ac:dyDescent="0.25">
      <c r="B185" s="42"/>
      <c r="C185" s="16"/>
      <c r="D185" s="16"/>
      <c r="E185" s="16"/>
      <c r="F185" s="16"/>
      <c r="G185" s="43"/>
      <c r="I185" s="59"/>
      <c r="J185" s="16"/>
      <c r="K185" s="331"/>
      <c r="L185" s="16"/>
      <c r="M185" s="43"/>
      <c r="O185" s="59"/>
      <c r="P185" s="26"/>
      <c r="Q185" s="16"/>
      <c r="R185" s="43"/>
      <c r="S185" s="366">
        <f t="shared" si="3"/>
        <v>0</v>
      </c>
      <c r="T185" s="54"/>
      <c r="U185" s="26"/>
      <c r="V185" s="16"/>
      <c r="W185" s="43"/>
    </row>
    <row r="186" spans="2:23" x14ac:dyDescent="0.25">
      <c r="B186" s="42"/>
      <c r="C186" s="16"/>
      <c r="D186" s="16"/>
      <c r="E186" s="16"/>
      <c r="F186" s="16"/>
      <c r="G186" s="43"/>
      <c r="I186" s="59"/>
      <c r="J186" s="16"/>
      <c r="K186" s="331"/>
      <c r="L186" s="16"/>
      <c r="M186" s="43"/>
      <c r="O186" s="59"/>
      <c r="P186" s="26"/>
      <c r="Q186" s="16"/>
      <c r="R186" s="43"/>
      <c r="S186" s="366">
        <f t="shared" si="3"/>
        <v>0</v>
      </c>
      <c r="T186" s="54"/>
      <c r="U186" s="26"/>
      <c r="V186" s="16"/>
      <c r="W186" s="43"/>
    </row>
    <row r="187" spans="2:23" x14ac:dyDescent="0.25">
      <c r="B187" s="42"/>
      <c r="C187" s="16"/>
      <c r="D187" s="16"/>
      <c r="E187" s="16"/>
      <c r="F187" s="16"/>
      <c r="G187" s="43"/>
      <c r="I187" s="59"/>
      <c r="J187" s="16"/>
      <c r="K187" s="331"/>
      <c r="L187" s="16"/>
      <c r="M187" s="43"/>
      <c r="O187" s="59"/>
      <c r="P187" s="26"/>
      <c r="Q187" s="16"/>
      <c r="R187" s="43"/>
      <c r="S187" s="366">
        <f t="shared" si="3"/>
        <v>0</v>
      </c>
      <c r="T187" s="54"/>
      <c r="U187" s="26"/>
      <c r="V187" s="16"/>
      <c r="W187" s="43"/>
    </row>
    <row r="188" spans="2:23" x14ac:dyDescent="0.25">
      <c r="B188" s="42"/>
      <c r="C188" s="16"/>
      <c r="D188" s="16"/>
      <c r="E188" s="16"/>
      <c r="F188" s="16"/>
      <c r="G188" s="43"/>
      <c r="I188" s="59"/>
      <c r="J188" s="16"/>
      <c r="K188" s="331"/>
      <c r="L188" s="16"/>
      <c r="M188" s="43"/>
      <c r="O188" s="59"/>
      <c r="P188" s="26"/>
      <c r="Q188" s="16"/>
      <c r="R188" s="43"/>
      <c r="S188" s="366">
        <f t="shared" si="3"/>
        <v>0</v>
      </c>
      <c r="T188" s="54"/>
      <c r="U188" s="26"/>
      <c r="V188" s="16"/>
      <c r="W188" s="43"/>
    </row>
    <row r="189" spans="2:23" x14ac:dyDescent="0.25">
      <c r="B189" s="42"/>
      <c r="C189" s="16"/>
      <c r="D189" s="16"/>
      <c r="E189" s="16"/>
      <c r="F189" s="16"/>
      <c r="G189" s="43"/>
      <c r="I189" s="59"/>
      <c r="J189" s="16"/>
      <c r="K189" s="331"/>
      <c r="L189" s="16"/>
      <c r="M189" s="43"/>
      <c r="O189" s="59"/>
      <c r="P189" s="26"/>
      <c r="Q189" s="16"/>
      <c r="R189" s="43"/>
      <c r="S189" s="366">
        <f t="shared" si="3"/>
        <v>0</v>
      </c>
      <c r="T189" s="54"/>
      <c r="U189" s="26"/>
      <c r="V189" s="16"/>
      <c r="W189" s="43"/>
    </row>
    <row r="190" spans="2:23" x14ac:dyDescent="0.25">
      <c r="B190" s="42"/>
      <c r="C190" s="16"/>
      <c r="D190" s="16"/>
      <c r="E190" s="16"/>
      <c r="F190" s="16"/>
      <c r="G190" s="43"/>
      <c r="I190" s="59"/>
      <c r="J190" s="16"/>
      <c r="K190" s="331"/>
      <c r="L190" s="16"/>
      <c r="M190" s="43"/>
      <c r="O190" s="59"/>
      <c r="P190" s="26"/>
      <c r="Q190" s="16"/>
      <c r="R190" s="43"/>
      <c r="S190" s="366">
        <f t="shared" si="3"/>
        <v>0</v>
      </c>
      <c r="T190" s="54"/>
      <c r="U190" s="26"/>
      <c r="V190" s="16"/>
      <c r="W190" s="43"/>
    </row>
    <row r="191" spans="2:23" x14ac:dyDescent="0.25">
      <c r="B191" s="42"/>
      <c r="C191" s="16"/>
      <c r="D191" s="16"/>
      <c r="E191" s="16"/>
      <c r="F191" s="16"/>
      <c r="G191" s="43"/>
      <c r="I191" s="59"/>
      <c r="J191" s="16"/>
      <c r="K191" s="331"/>
      <c r="L191" s="16"/>
      <c r="M191" s="43"/>
      <c r="O191" s="59"/>
      <c r="P191" s="26"/>
      <c r="Q191" s="16"/>
      <c r="R191" s="43"/>
      <c r="S191" s="366">
        <f t="shared" si="3"/>
        <v>0</v>
      </c>
      <c r="T191" s="54"/>
      <c r="U191" s="26"/>
      <c r="V191" s="16"/>
      <c r="W191" s="43"/>
    </row>
    <row r="192" spans="2:23" x14ac:dyDescent="0.25">
      <c r="B192" s="44"/>
      <c r="C192" s="45"/>
      <c r="D192" s="45"/>
      <c r="E192" s="45"/>
      <c r="F192" s="45"/>
      <c r="G192" s="46"/>
      <c r="I192" s="59"/>
      <c r="J192" s="16"/>
      <c r="K192" s="331"/>
      <c r="L192" s="16"/>
      <c r="M192" s="43"/>
      <c r="O192" s="59"/>
      <c r="P192" s="26"/>
      <c r="Q192" s="16"/>
      <c r="R192" s="43"/>
      <c r="S192" s="366">
        <f t="shared" si="3"/>
        <v>0</v>
      </c>
      <c r="T192" s="54"/>
      <c r="U192" s="26"/>
      <c r="V192" s="16"/>
      <c r="W192" s="43"/>
    </row>
    <row r="193" spans="1:23" x14ac:dyDescent="0.25">
      <c r="B193" s="16"/>
      <c r="C193" s="16"/>
      <c r="D193" s="16"/>
      <c r="E193" s="16"/>
      <c r="F193" s="16"/>
      <c r="G193" s="16"/>
      <c r="I193" s="59"/>
      <c r="J193" s="16"/>
      <c r="K193" s="331"/>
      <c r="L193" s="16"/>
      <c r="M193" s="43"/>
      <c r="O193" s="59"/>
      <c r="P193" s="26"/>
      <c r="Q193" s="16"/>
      <c r="R193" s="43"/>
      <c r="S193" s="366">
        <f t="shared" si="3"/>
        <v>0</v>
      </c>
      <c r="T193" s="54"/>
      <c r="U193" s="26"/>
      <c r="V193" s="16"/>
      <c r="W193" s="43"/>
    </row>
    <row r="194" spans="1:23" x14ac:dyDescent="0.25">
      <c r="A194" s="1" t="s">
        <v>805</v>
      </c>
      <c r="B194" s="39" t="str" cm="1">
        <f t="array" ref="B194">IFERROR(_xlfn.CHOOSECOLS(_xlfn._xlws.FILTER(ShellFS!E9:Y58,ShellFS!Q9:Q58&gt;0,""),1,13,18,19,20,21),"")</f>
        <v/>
      </c>
      <c r="C194" s="40"/>
      <c r="D194" s="40"/>
      <c r="E194" s="40"/>
      <c r="F194" s="40"/>
      <c r="G194" s="41"/>
      <c r="I194" s="59"/>
      <c r="J194" s="16"/>
      <c r="K194" s="331"/>
      <c r="L194" s="16"/>
      <c r="M194" s="43"/>
      <c r="O194" s="59"/>
      <c r="P194" s="26"/>
      <c r="Q194" s="16"/>
      <c r="R194" s="43"/>
      <c r="S194" s="366">
        <f t="shared" si="3"/>
        <v>0</v>
      </c>
      <c r="T194" s="54"/>
      <c r="U194" s="26"/>
      <c r="V194" s="16"/>
      <c r="W194" s="43"/>
    </row>
    <row r="195" spans="1:23" x14ac:dyDescent="0.25">
      <c r="B195" s="42"/>
      <c r="C195" s="16"/>
      <c r="D195" s="16"/>
      <c r="E195" s="16"/>
      <c r="F195" s="16"/>
      <c r="G195" s="43"/>
      <c r="I195" s="59"/>
      <c r="J195" s="16"/>
      <c r="K195" s="331"/>
      <c r="L195" s="16"/>
      <c r="M195" s="43"/>
      <c r="O195" s="59"/>
      <c r="P195" s="26"/>
      <c r="Q195" s="16"/>
      <c r="R195" s="43"/>
      <c r="S195" s="366">
        <f t="shared" si="3"/>
        <v>0</v>
      </c>
      <c r="T195" s="54"/>
      <c r="U195" s="26"/>
      <c r="V195" s="16"/>
      <c r="W195" s="43"/>
    </row>
    <row r="196" spans="1:23" x14ac:dyDescent="0.25">
      <c r="B196" s="42"/>
      <c r="C196" s="16"/>
      <c r="D196" s="16"/>
      <c r="E196" s="16"/>
      <c r="F196" s="16"/>
      <c r="G196" s="43"/>
      <c r="I196" s="59"/>
      <c r="J196" s="16"/>
      <c r="K196" s="331"/>
      <c r="L196" s="16"/>
      <c r="M196" s="43"/>
      <c r="O196" s="59"/>
      <c r="P196" s="26"/>
      <c r="Q196" s="16"/>
      <c r="R196" s="43"/>
      <c r="S196" s="366">
        <f t="shared" si="3"/>
        <v>0</v>
      </c>
      <c r="T196" s="54"/>
      <c r="U196" s="26"/>
      <c r="V196" s="16"/>
      <c r="W196" s="43"/>
    </row>
    <row r="197" spans="1:23" x14ac:dyDescent="0.25">
      <c r="B197" s="42"/>
      <c r="C197" s="16"/>
      <c r="D197" s="16"/>
      <c r="E197" s="16"/>
      <c r="F197" s="16"/>
      <c r="G197" s="43"/>
      <c r="I197" s="59"/>
      <c r="J197" s="16"/>
      <c r="K197" s="331"/>
      <c r="L197" s="16"/>
      <c r="M197" s="43"/>
      <c r="O197" s="59"/>
      <c r="P197" s="26"/>
      <c r="Q197" s="16"/>
      <c r="R197" s="43"/>
      <c r="S197" s="366">
        <f t="shared" ref="S197:S260" si="4">IFERROR(TEXT(TIMEVALUE(LEFT(P197,8)),"hh:mm")+O197,O197)</f>
        <v>0</v>
      </c>
      <c r="T197" s="54"/>
      <c r="U197" s="26"/>
      <c r="V197" s="16"/>
      <c r="W197" s="43"/>
    </row>
    <row r="198" spans="1:23" x14ac:dyDescent="0.25">
      <c r="B198" s="42"/>
      <c r="C198" s="16"/>
      <c r="D198" s="16"/>
      <c r="E198" s="16"/>
      <c r="F198" s="16"/>
      <c r="G198" s="43"/>
      <c r="I198" s="59"/>
      <c r="J198" s="16"/>
      <c r="K198" s="331"/>
      <c r="L198" s="16"/>
      <c r="M198" s="43"/>
      <c r="O198" s="59"/>
      <c r="P198" s="26"/>
      <c r="Q198" s="16"/>
      <c r="R198" s="43"/>
      <c r="S198" s="366">
        <f t="shared" si="4"/>
        <v>0</v>
      </c>
      <c r="T198" s="54"/>
      <c r="U198" s="26"/>
      <c r="V198" s="16"/>
      <c r="W198" s="43"/>
    </row>
    <row r="199" spans="1:23" x14ac:dyDescent="0.25">
      <c r="B199" s="42"/>
      <c r="C199" s="16"/>
      <c r="D199" s="16"/>
      <c r="E199" s="16"/>
      <c r="F199" s="16"/>
      <c r="G199" s="43"/>
      <c r="I199" s="59"/>
      <c r="J199" s="16"/>
      <c r="K199" s="331"/>
      <c r="L199" s="16"/>
      <c r="M199" s="43"/>
      <c r="O199" s="59"/>
      <c r="P199" s="26"/>
      <c r="Q199" s="16"/>
      <c r="R199" s="43"/>
      <c r="S199" s="366">
        <f t="shared" si="4"/>
        <v>0</v>
      </c>
      <c r="T199" s="54"/>
      <c r="U199" s="26"/>
      <c r="V199" s="16"/>
      <c r="W199" s="43"/>
    </row>
    <row r="200" spans="1:23" x14ac:dyDescent="0.25">
      <c r="B200" s="42"/>
      <c r="C200" s="16"/>
      <c r="D200" s="16"/>
      <c r="E200" s="16"/>
      <c r="F200" s="16"/>
      <c r="G200" s="43"/>
      <c r="I200" s="59"/>
      <c r="J200" s="16"/>
      <c r="K200" s="331"/>
      <c r="L200" s="16"/>
      <c r="M200" s="43"/>
      <c r="O200" s="59"/>
      <c r="P200" s="26"/>
      <c r="Q200" s="16"/>
      <c r="R200" s="43"/>
      <c r="S200" s="366">
        <f t="shared" si="4"/>
        <v>0</v>
      </c>
      <c r="T200" s="54"/>
      <c r="U200" s="26"/>
      <c r="V200" s="16"/>
      <c r="W200" s="43"/>
    </row>
    <row r="201" spans="1:23" x14ac:dyDescent="0.25">
      <c r="B201" s="42"/>
      <c r="C201" s="16"/>
      <c r="D201" s="16"/>
      <c r="E201" s="16"/>
      <c r="F201" s="16"/>
      <c r="G201" s="43"/>
      <c r="I201" s="59"/>
      <c r="J201" s="16"/>
      <c r="K201" s="331"/>
      <c r="L201" s="16"/>
      <c r="M201" s="43"/>
      <c r="O201" s="59"/>
      <c r="P201" s="26"/>
      <c r="Q201" s="16"/>
      <c r="R201" s="43"/>
      <c r="S201" s="366">
        <f t="shared" si="4"/>
        <v>0</v>
      </c>
      <c r="T201" s="54"/>
      <c r="U201" s="26"/>
      <c r="V201" s="16"/>
      <c r="W201" s="43"/>
    </row>
    <row r="202" spans="1:23" x14ac:dyDescent="0.25">
      <c r="B202" s="42"/>
      <c r="C202" s="16"/>
      <c r="D202" s="16"/>
      <c r="E202" s="16"/>
      <c r="F202" s="16"/>
      <c r="G202" s="43"/>
      <c r="I202" s="59"/>
      <c r="J202" s="16"/>
      <c r="K202" s="331"/>
      <c r="L202" s="16"/>
      <c r="M202" s="43"/>
      <c r="O202" s="59"/>
      <c r="P202" s="26"/>
      <c r="Q202" s="16"/>
      <c r="R202" s="43"/>
      <c r="S202" s="366">
        <f t="shared" si="4"/>
        <v>0</v>
      </c>
      <c r="T202" s="54"/>
      <c r="U202" s="26"/>
      <c r="V202" s="16"/>
      <c r="W202" s="43"/>
    </row>
    <row r="203" spans="1:23" x14ac:dyDescent="0.25">
      <c r="B203" s="42"/>
      <c r="C203" s="16"/>
      <c r="D203" s="16"/>
      <c r="E203" s="16"/>
      <c r="F203" s="16"/>
      <c r="G203" s="43"/>
      <c r="I203" s="59"/>
      <c r="J203" s="16"/>
      <c r="K203" s="331"/>
      <c r="L203" s="16"/>
      <c r="M203" s="43"/>
      <c r="O203" s="59"/>
      <c r="P203" s="26"/>
      <c r="Q203" s="16"/>
      <c r="R203" s="43"/>
      <c r="S203" s="366">
        <f t="shared" si="4"/>
        <v>0</v>
      </c>
      <c r="T203" s="54"/>
      <c r="U203" s="26"/>
      <c r="V203" s="16"/>
      <c r="W203" s="43"/>
    </row>
    <row r="204" spans="1:23" x14ac:dyDescent="0.25">
      <c r="B204" s="42"/>
      <c r="C204" s="16"/>
      <c r="D204" s="16"/>
      <c r="E204" s="16"/>
      <c r="F204" s="16"/>
      <c r="G204" s="43"/>
      <c r="I204" s="59"/>
      <c r="J204" s="16"/>
      <c r="K204" s="331"/>
      <c r="L204" s="16"/>
      <c r="M204" s="43"/>
      <c r="O204" s="59"/>
      <c r="P204" s="26"/>
      <c r="Q204" s="16"/>
      <c r="R204" s="43"/>
      <c r="S204" s="366">
        <f t="shared" si="4"/>
        <v>0</v>
      </c>
      <c r="T204" s="54"/>
      <c r="U204" s="26"/>
      <c r="V204" s="16"/>
      <c r="W204" s="43"/>
    </row>
    <row r="205" spans="1:23" x14ac:dyDescent="0.25">
      <c r="B205" s="42"/>
      <c r="C205" s="16"/>
      <c r="D205" s="16"/>
      <c r="E205" s="16"/>
      <c r="F205" s="16"/>
      <c r="G205" s="43"/>
      <c r="I205" s="59"/>
      <c r="J205" s="16"/>
      <c r="K205" s="331"/>
      <c r="L205" s="16"/>
      <c r="M205" s="43"/>
      <c r="O205" s="59"/>
      <c r="P205" s="26"/>
      <c r="Q205" s="16"/>
      <c r="R205" s="43"/>
      <c r="S205" s="366">
        <f t="shared" si="4"/>
        <v>0</v>
      </c>
      <c r="T205" s="54"/>
      <c r="U205" s="26"/>
      <c r="V205" s="16"/>
      <c r="W205" s="43"/>
    </row>
    <row r="206" spans="1:23" x14ac:dyDescent="0.25">
      <c r="B206" s="42"/>
      <c r="C206" s="16"/>
      <c r="D206" s="16"/>
      <c r="E206" s="16"/>
      <c r="F206" s="16"/>
      <c r="G206" s="43"/>
      <c r="I206" s="59"/>
      <c r="J206" s="16"/>
      <c r="K206" s="331"/>
      <c r="L206" s="16"/>
      <c r="M206" s="43"/>
      <c r="O206" s="59"/>
      <c r="P206" s="26"/>
      <c r="Q206" s="16"/>
      <c r="R206" s="43"/>
      <c r="S206" s="366">
        <f t="shared" si="4"/>
        <v>0</v>
      </c>
      <c r="T206" s="54"/>
      <c r="U206" s="26"/>
      <c r="V206" s="16"/>
      <c r="W206" s="43"/>
    </row>
    <row r="207" spans="1:23" x14ac:dyDescent="0.25">
      <c r="B207" s="42"/>
      <c r="C207" s="16"/>
      <c r="D207" s="16"/>
      <c r="E207" s="16"/>
      <c r="F207" s="16"/>
      <c r="G207" s="43"/>
      <c r="I207" s="59"/>
      <c r="J207" s="16"/>
      <c r="K207" s="331"/>
      <c r="L207" s="16"/>
      <c r="M207" s="43"/>
      <c r="O207" s="59"/>
      <c r="P207" s="26"/>
      <c r="Q207" s="16"/>
      <c r="R207" s="43"/>
      <c r="S207" s="366">
        <f t="shared" si="4"/>
        <v>0</v>
      </c>
      <c r="T207" s="54"/>
      <c r="U207" s="26"/>
      <c r="V207" s="16"/>
      <c r="W207" s="43"/>
    </row>
    <row r="208" spans="1:23" x14ac:dyDescent="0.25">
      <c r="B208" s="42"/>
      <c r="C208" s="16"/>
      <c r="D208" s="16"/>
      <c r="E208" s="16"/>
      <c r="F208" s="16"/>
      <c r="G208" s="43"/>
      <c r="I208" s="59"/>
      <c r="J208" s="16"/>
      <c r="K208" s="331"/>
      <c r="L208" s="16"/>
      <c r="M208" s="43"/>
      <c r="O208" s="59"/>
      <c r="P208" s="26"/>
      <c r="Q208" s="16"/>
      <c r="R208" s="43"/>
      <c r="S208" s="366">
        <f t="shared" si="4"/>
        <v>0</v>
      </c>
      <c r="T208" s="54"/>
      <c r="U208" s="26"/>
      <c r="V208" s="16"/>
      <c r="W208" s="43"/>
    </row>
    <row r="209" spans="2:23" x14ac:dyDescent="0.25">
      <c r="B209" s="42"/>
      <c r="C209" s="16"/>
      <c r="D209" s="16"/>
      <c r="E209" s="16"/>
      <c r="F209" s="16"/>
      <c r="G209" s="43"/>
      <c r="I209" s="59"/>
      <c r="J209" s="16"/>
      <c r="K209" s="331"/>
      <c r="L209" s="16"/>
      <c r="M209" s="43"/>
      <c r="O209" s="59"/>
      <c r="P209" s="26"/>
      <c r="Q209" s="16"/>
      <c r="R209" s="43"/>
      <c r="S209" s="366">
        <f t="shared" si="4"/>
        <v>0</v>
      </c>
      <c r="T209" s="54"/>
      <c r="U209" s="26"/>
      <c r="V209" s="16"/>
      <c r="W209" s="43"/>
    </row>
    <row r="210" spans="2:23" x14ac:dyDescent="0.25">
      <c r="B210" s="42"/>
      <c r="C210" s="16"/>
      <c r="D210" s="16"/>
      <c r="E210" s="16"/>
      <c r="F210" s="16"/>
      <c r="G210" s="43"/>
      <c r="I210" s="59"/>
      <c r="J210" s="16"/>
      <c r="K210" s="331"/>
      <c r="L210" s="16"/>
      <c r="M210" s="43"/>
      <c r="O210" s="59"/>
      <c r="P210" s="26"/>
      <c r="Q210" s="16"/>
      <c r="R210" s="43"/>
      <c r="S210" s="366">
        <f t="shared" si="4"/>
        <v>0</v>
      </c>
      <c r="T210" s="54"/>
      <c r="U210" s="26"/>
      <c r="V210" s="16"/>
      <c r="W210" s="43"/>
    </row>
    <row r="211" spans="2:23" x14ac:dyDescent="0.25">
      <c r="B211" s="42"/>
      <c r="C211" s="16"/>
      <c r="D211" s="16"/>
      <c r="E211" s="16"/>
      <c r="F211" s="16"/>
      <c r="G211" s="43"/>
      <c r="I211" s="59"/>
      <c r="J211" s="16"/>
      <c r="K211" s="331"/>
      <c r="L211" s="16"/>
      <c r="M211" s="43"/>
      <c r="O211" s="59"/>
      <c r="P211" s="26"/>
      <c r="Q211" s="16"/>
      <c r="R211" s="43"/>
      <c r="S211" s="366">
        <f t="shared" si="4"/>
        <v>0</v>
      </c>
      <c r="T211" s="54"/>
      <c r="U211" s="26"/>
      <c r="V211" s="16"/>
      <c r="W211" s="43"/>
    </row>
    <row r="212" spans="2:23" x14ac:dyDescent="0.25">
      <c r="B212" s="42"/>
      <c r="C212" s="16"/>
      <c r="D212" s="16"/>
      <c r="E212" s="16"/>
      <c r="F212" s="16"/>
      <c r="G212" s="43"/>
      <c r="I212" s="59"/>
      <c r="J212" s="16"/>
      <c r="K212" s="331"/>
      <c r="L212" s="16"/>
      <c r="M212" s="43"/>
      <c r="O212" s="59"/>
      <c r="P212" s="26"/>
      <c r="Q212" s="16"/>
      <c r="R212" s="43"/>
      <c r="S212" s="366">
        <f t="shared" si="4"/>
        <v>0</v>
      </c>
      <c r="T212" s="54"/>
      <c r="U212" s="26"/>
      <c r="V212" s="16"/>
      <c r="W212" s="43"/>
    </row>
    <row r="213" spans="2:23" x14ac:dyDescent="0.25">
      <c r="B213" s="42"/>
      <c r="C213" s="16"/>
      <c r="D213" s="16"/>
      <c r="E213" s="16"/>
      <c r="F213" s="16"/>
      <c r="G213" s="43"/>
      <c r="I213" s="59"/>
      <c r="J213" s="16"/>
      <c r="K213" s="331"/>
      <c r="L213" s="16"/>
      <c r="M213" s="43"/>
      <c r="O213" s="59"/>
      <c r="P213" s="26"/>
      <c r="Q213" s="16"/>
      <c r="R213" s="43"/>
      <c r="S213" s="366">
        <f t="shared" si="4"/>
        <v>0</v>
      </c>
      <c r="T213" s="54"/>
      <c r="U213" s="26"/>
      <c r="V213" s="16"/>
      <c r="W213" s="43"/>
    </row>
    <row r="214" spans="2:23" x14ac:dyDescent="0.25">
      <c r="B214" s="42"/>
      <c r="C214" s="16"/>
      <c r="D214" s="16"/>
      <c r="E214" s="16"/>
      <c r="F214" s="16"/>
      <c r="G214" s="43"/>
      <c r="I214" s="59"/>
      <c r="J214" s="16"/>
      <c r="K214" s="331"/>
      <c r="L214" s="16"/>
      <c r="M214" s="43"/>
      <c r="O214" s="59"/>
      <c r="P214" s="26"/>
      <c r="Q214" s="16"/>
      <c r="R214" s="43"/>
      <c r="S214" s="366">
        <f t="shared" si="4"/>
        <v>0</v>
      </c>
      <c r="T214" s="54"/>
      <c r="U214" s="26"/>
      <c r="V214" s="16"/>
      <c r="W214" s="43"/>
    </row>
    <row r="215" spans="2:23" x14ac:dyDescent="0.25">
      <c r="B215" s="42"/>
      <c r="C215" s="16"/>
      <c r="D215" s="16"/>
      <c r="E215" s="16"/>
      <c r="F215" s="16"/>
      <c r="G215" s="43"/>
      <c r="I215" s="59"/>
      <c r="J215" s="16"/>
      <c r="K215" s="331"/>
      <c r="L215" s="16"/>
      <c r="M215" s="43"/>
      <c r="O215" s="59"/>
      <c r="P215" s="26"/>
      <c r="Q215" s="16"/>
      <c r="R215" s="43"/>
      <c r="S215" s="366">
        <f t="shared" si="4"/>
        <v>0</v>
      </c>
      <c r="T215" s="54"/>
      <c r="U215" s="26"/>
      <c r="V215" s="16"/>
      <c r="W215" s="43"/>
    </row>
    <row r="216" spans="2:23" x14ac:dyDescent="0.25">
      <c r="B216" s="42"/>
      <c r="C216" s="16"/>
      <c r="D216" s="16"/>
      <c r="E216" s="16"/>
      <c r="F216" s="16"/>
      <c r="G216" s="43"/>
      <c r="I216" s="59"/>
      <c r="J216" s="16"/>
      <c r="K216" s="331"/>
      <c r="L216" s="16"/>
      <c r="M216" s="43"/>
      <c r="O216" s="59"/>
      <c r="P216" s="26"/>
      <c r="Q216" s="16"/>
      <c r="R216" s="43"/>
      <c r="S216" s="366">
        <f t="shared" si="4"/>
        <v>0</v>
      </c>
      <c r="T216" s="54"/>
      <c r="U216" s="26"/>
      <c r="V216" s="16"/>
      <c r="W216" s="43"/>
    </row>
    <row r="217" spans="2:23" x14ac:dyDescent="0.25">
      <c r="B217" s="42"/>
      <c r="C217" s="16"/>
      <c r="D217" s="16"/>
      <c r="E217" s="16"/>
      <c r="F217" s="16"/>
      <c r="G217" s="43"/>
      <c r="I217" s="59"/>
      <c r="J217" s="16"/>
      <c r="K217" s="331"/>
      <c r="L217" s="16"/>
      <c r="M217" s="43"/>
      <c r="O217" s="59"/>
      <c r="P217" s="26"/>
      <c r="Q217" s="16"/>
      <c r="R217" s="43"/>
      <c r="S217" s="366">
        <f t="shared" si="4"/>
        <v>0</v>
      </c>
      <c r="T217" s="54"/>
      <c r="U217" s="26"/>
      <c r="V217" s="16"/>
      <c r="W217" s="43"/>
    </row>
    <row r="218" spans="2:23" x14ac:dyDescent="0.25">
      <c r="B218" s="42"/>
      <c r="C218" s="16"/>
      <c r="D218" s="16"/>
      <c r="E218" s="16"/>
      <c r="F218" s="16"/>
      <c r="G218" s="43"/>
      <c r="I218" s="59"/>
      <c r="J218" s="16"/>
      <c r="K218" s="331"/>
      <c r="L218" s="16"/>
      <c r="M218" s="43"/>
      <c r="O218" s="59"/>
      <c r="P218" s="26"/>
      <c r="Q218" s="16"/>
      <c r="R218" s="43"/>
      <c r="S218" s="366">
        <f t="shared" si="4"/>
        <v>0</v>
      </c>
      <c r="T218" s="54"/>
      <c r="U218" s="26"/>
      <c r="V218" s="16"/>
      <c r="W218" s="43"/>
    </row>
    <row r="219" spans="2:23" x14ac:dyDescent="0.25">
      <c r="B219" s="42"/>
      <c r="C219" s="16"/>
      <c r="D219" s="16"/>
      <c r="E219" s="16"/>
      <c r="F219" s="16"/>
      <c r="G219" s="43"/>
      <c r="I219" s="59"/>
      <c r="J219" s="16"/>
      <c r="K219" s="331"/>
      <c r="L219" s="16"/>
      <c r="M219" s="43"/>
      <c r="O219" s="59"/>
      <c r="P219" s="26"/>
      <c r="Q219" s="16"/>
      <c r="R219" s="43"/>
      <c r="S219" s="366">
        <f t="shared" si="4"/>
        <v>0</v>
      </c>
      <c r="T219" s="54"/>
      <c r="U219" s="26"/>
      <c r="V219" s="16"/>
      <c r="W219" s="43"/>
    </row>
    <row r="220" spans="2:23" x14ac:dyDescent="0.25">
      <c r="B220" s="42"/>
      <c r="C220" s="16"/>
      <c r="D220" s="16"/>
      <c r="E220" s="16"/>
      <c r="F220" s="16"/>
      <c r="G220" s="43"/>
      <c r="I220" s="59"/>
      <c r="J220" s="16"/>
      <c r="K220" s="331"/>
      <c r="L220" s="16"/>
      <c r="M220" s="43"/>
      <c r="O220" s="59"/>
      <c r="P220" s="26"/>
      <c r="Q220" s="16"/>
      <c r="R220" s="43"/>
      <c r="S220" s="366">
        <f t="shared" si="4"/>
        <v>0</v>
      </c>
      <c r="T220" s="54"/>
      <c r="U220" s="26"/>
      <c r="V220" s="16"/>
      <c r="W220" s="43"/>
    </row>
    <row r="221" spans="2:23" x14ac:dyDescent="0.25">
      <c r="B221" s="42"/>
      <c r="C221" s="16"/>
      <c r="D221" s="16"/>
      <c r="E221" s="16"/>
      <c r="F221" s="16"/>
      <c r="G221" s="43"/>
      <c r="I221" s="59"/>
      <c r="J221" s="16"/>
      <c r="K221" s="331"/>
      <c r="L221" s="16"/>
      <c r="M221" s="43"/>
      <c r="O221" s="59"/>
      <c r="P221" s="26"/>
      <c r="Q221" s="16"/>
      <c r="R221" s="43"/>
      <c r="S221" s="366">
        <f t="shared" si="4"/>
        <v>0</v>
      </c>
      <c r="T221" s="54"/>
      <c r="U221" s="26"/>
      <c r="V221" s="16"/>
      <c r="W221" s="43"/>
    </row>
    <row r="222" spans="2:23" x14ac:dyDescent="0.25">
      <c r="B222" s="42"/>
      <c r="C222" s="16"/>
      <c r="D222" s="16"/>
      <c r="E222" s="16"/>
      <c r="F222" s="16"/>
      <c r="G222" s="43"/>
      <c r="I222" s="59"/>
      <c r="J222" s="16"/>
      <c r="K222" s="331"/>
      <c r="L222" s="16"/>
      <c r="M222" s="43"/>
      <c r="O222" s="59"/>
      <c r="P222" s="26"/>
      <c r="Q222" s="16"/>
      <c r="R222" s="43"/>
      <c r="S222" s="366">
        <f t="shared" si="4"/>
        <v>0</v>
      </c>
      <c r="T222" s="54"/>
      <c r="U222" s="26"/>
      <c r="V222" s="16"/>
      <c r="W222" s="43"/>
    </row>
    <row r="223" spans="2:23" x14ac:dyDescent="0.25">
      <c r="B223" s="42"/>
      <c r="C223" s="16"/>
      <c r="D223" s="16"/>
      <c r="E223" s="16"/>
      <c r="F223" s="16"/>
      <c r="G223" s="43"/>
      <c r="I223" s="59"/>
      <c r="J223" s="16"/>
      <c r="K223" s="331"/>
      <c r="L223" s="16"/>
      <c r="M223" s="43"/>
      <c r="O223" s="59"/>
      <c r="P223" s="26"/>
      <c r="Q223" s="16"/>
      <c r="R223" s="43"/>
      <c r="S223" s="366">
        <f t="shared" si="4"/>
        <v>0</v>
      </c>
      <c r="T223" s="54"/>
      <c r="U223" s="26"/>
      <c r="V223" s="16"/>
      <c r="W223" s="43"/>
    </row>
    <row r="224" spans="2:23" x14ac:dyDescent="0.25">
      <c r="B224" s="42"/>
      <c r="C224" s="16"/>
      <c r="D224" s="16"/>
      <c r="E224" s="16"/>
      <c r="F224" s="16"/>
      <c r="G224" s="43"/>
      <c r="I224" s="59"/>
      <c r="J224" s="16"/>
      <c r="K224" s="331"/>
      <c r="L224" s="16"/>
      <c r="M224" s="43"/>
      <c r="O224" s="59"/>
      <c r="P224" s="26"/>
      <c r="Q224" s="16"/>
      <c r="R224" s="43"/>
      <c r="S224" s="366">
        <f t="shared" si="4"/>
        <v>0</v>
      </c>
      <c r="T224" s="54"/>
      <c r="U224" s="26"/>
      <c r="V224" s="16"/>
      <c r="W224" s="43"/>
    </row>
    <row r="225" spans="2:23" x14ac:dyDescent="0.25">
      <c r="B225" s="42"/>
      <c r="C225" s="16"/>
      <c r="D225" s="16"/>
      <c r="E225" s="16"/>
      <c r="F225" s="16"/>
      <c r="G225" s="43"/>
      <c r="I225" s="59"/>
      <c r="J225" s="16"/>
      <c r="K225" s="331"/>
      <c r="L225" s="16"/>
      <c r="M225" s="43"/>
      <c r="O225" s="59"/>
      <c r="P225" s="26"/>
      <c r="Q225" s="16"/>
      <c r="R225" s="43"/>
      <c r="S225" s="366">
        <f t="shared" si="4"/>
        <v>0</v>
      </c>
      <c r="T225" s="54"/>
      <c r="U225" s="26"/>
      <c r="V225" s="16"/>
      <c r="W225" s="43"/>
    </row>
    <row r="226" spans="2:23" x14ac:dyDescent="0.25">
      <c r="B226" s="42"/>
      <c r="C226" s="16"/>
      <c r="D226" s="16"/>
      <c r="E226" s="16"/>
      <c r="F226" s="16"/>
      <c r="G226" s="43"/>
      <c r="I226" s="59"/>
      <c r="J226" s="16"/>
      <c r="K226" s="331"/>
      <c r="L226" s="16"/>
      <c r="M226" s="43"/>
      <c r="O226" s="59"/>
      <c r="P226" s="26"/>
      <c r="Q226" s="16"/>
      <c r="R226" s="43"/>
      <c r="S226" s="366">
        <f t="shared" si="4"/>
        <v>0</v>
      </c>
      <c r="T226" s="54"/>
      <c r="U226" s="26"/>
      <c r="V226" s="16"/>
      <c r="W226" s="43"/>
    </row>
    <row r="227" spans="2:23" x14ac:dyDescent="0.25">
      <c r="B227" s="42"/>
      <c r="C227" s="16"/>
      <c r="D227" s="16"/>
      <c r="E227" s="16"/>
      <c r="F227" s="16"/>
      <c r="G227" s="43"/>
      <c r="I227" s="59"/>
      <c r="J227" s="16"/>
      <c r="K227" s="331"/>
      <c r="L227" s="16"/>
      <c r="M227" s="43"/>
      <c r="O227" s="59"/>
      <c r="P227" s="26"/>
      <c r="Q227" s="16"/>
      <c r="R227" s="43"/>
      <c r="S227" s="366">
        <f t="shared" si="4"/>
        <v>0</v>
      </c>
      <c r="T227" s="54"/>
      <c r="U227" s="26"/>
      <c r="V227" s="16"/>
      <c r="W227" s="43"/>
    </row>
    <row r="228" spans="2:23" x14ac:dyDescent="0.25">
      <c r="B228" s="42"/>
      <c r="C228" s="16"/>
      <c r="D228" s="16"/>
      <c r="E228" s="16"/>
      <c r="F228" s="16"/>
      <c r="G228" s="43"/>
      <c r="I228" s="59"/>
      <c r="J228" s="16"/>
      <c r="K228" s="331"/>
      <c r="L228" s="16"/>
      <c r="M228" s="43"/>
      <c r="O228" s="59"/>
      <c r="P228" s="26"/>
      <c r="Q228" s="16"/>
      <c r="R228" s="43"/>
      <c r="S228" s="366">
        <f t="shared" si="4"/>
        <v>0</v>
      </c>
      <c r="T228" s="54"/>
      <c r="U228" s="26"/>
      <c r="V228" s="16"/>
      <c r="W228" s="43"/>
    </row>
    <row r="229" spans="2:23" x14ac:dyDescent="0.25">
      <c r="B229" s="42"/>
      <c r="C229" s="16"/>
      <c r="D229" s="16"/>
      <c r="E229" s="16"/>
      <c r="F229" s="16"/>
      <c r="G229" s="43"/>
      <c r="I229" s="59"/>
      <c r="J229" s="16"/>
      <c r="K229" s="331"/>
      <c r="L229" s="16"/>
      <c r="M229" s="43"/>
      <c r="O229" s="59"/>
      <c r="P229" s="26"/>
      <c r="Q229" s="16"/>
      <c r="R229" s="43"/>
      <c r="S229" s="366">
        <f t="shared" si="4"/>
        <v>0</v>
      </c>
      <c r="T229" s="54"/>
      <c r="U229" s="26"/>
      <c r="V229" s="16"/>
      <c r="W229" s="43"/>
    </row>
    <row r="230" spans="2:23" x14ac:dyDescent="0.25">
      <c r="B230" s="42"/>
      <c r="C230" s="16"/>
      <c r="D230" s="16"/>
      <c r="E230" s="16"/>
      <c r="F230" s="16"/>
      <c r="G230" s="43"/>
      <c r="I230" s="59"/>
      <c r="J230" s="16"/>
      <c r="K230" s="331"/>
      <c r="L230" s="16"/>
      <c r="M230" s="43"/>
      <c r="O230" s="59"/>
      <c r="P230" s="26"/>
      <c r="Q230" s="16"/>
      <c r="R230" s="43"/>
      <c r="S230" s="366">
        <f t="shared" si="4"/>
        <v>0</v>
      </c>
      <c r="T230" s="54"/>
      <c r="U230" s="26"/>
      <c r="V230" s="16"/>
      <c r="W230" s="43"/>
    </row>
    <row r="231" spans="2:23" x14ac:dyDescent="0.25">
      <c r="B231" s="42"/>
      <c r="C231" s="16"/>
      <c r="D231" s="16"/>
      <c r="E231" s="16"/>
      <c r="F231" s="16"/>
      <c r="G231" s="43"/>
      <c r="I231" s="59"/>
      <c r="J231" s="16"/>
      <c r="K231" s="331"/>
      <c r="L231" s="16"/>
      <c r="M231" s="43"/>
      <c r="O231" s="59"/>
      <c r="P231" s="26"/>
      <c r="Q231" s="16"/>
      <c r="R231" s="43"/>
      <c r="S231" s="366">
        <f t="shared" si="4"/>
        <v>0</v>
      </c>
      <c r="T231" s="54"/>
      <c r="U231" s="26"/>
      <c r="V231" s="16"/>
      <c r="W231" s="43"/>
    </row>
    <row r="232" spans="2:23" x14ac:dyDescent="0.25">
      <c r="B232" s="42"/>
      <c r="C232" s="16"/>
      <c r="D232" s="16"/>
      <c r="E232" s="16"/>
      <c r="F232" s="16"/>
      <c r="G232" s="43"/>
      <c r="I232" s="59"/>
      <c r="J232" s="16"/>
      <c r="K232" s="331"/>
      <c r="L232" s="16"/>
      <c r="M232" s="43"/>
      <c r="O232" s="59"/>
      <c r="P232" s="26"/>
      <c r="Q232" s="16"/>
      <c r="R232" s="43"/>
      <c r="S232" s="366">
        <f t="shared" si="4"/>
        <v>0</v>
      </c>
      <c r="T232" s="54"/>
      <c r="U232" s="26"/>
      <c r="V232" s="16"/>
      <c r="W232" s="43"/>
    </row>
    <row r="233" spans="2:23" x14ac:dyDescent="0.25">
      <c r="B233" s="42"/>
      <c r="C233" s="16"/>
      <c r="D233" s="16"/>
      <c r="E233" s="16"/>
      <c r="F233" s="16"/>
      <c r="G233" s="43"/>
      <c r="I233" s="59"/>
      <c r="J233" s="16"/>
      <c r="K233" s="331"/>
      <c r="L233" s="16"/>
      <c r="M233" s="43"/>
      <c r="O233" s="59"/>
      <c r="P233" s="26"/>
      <c r="Q233" s="16"/>
      <c r="R233" s="43"/>
      <c r="S233" s="366">
        <f t="shared" si="4"/>
        <v>0</v>
      </c>
      <c r="T233" s="54"/>
      <c r="U233" s="26"/>
      <c r="V233" s="16"/>
      <c r="W233" s="43"/>
    </row>
    <row r="234" spans="2:23" x14ac:dyDescent="0.25">
      <c r="B234" s="42"/>
      <c r="C234" s="16"/>
      <c r="D234" s="16"/>
      <c r="E234" s="16"/>
      <c r="F234" s="16"/>
      <c r="G234" s="43"/>
      <c r="I234" s="59"/>
      <c r="J234" s="16"/>
      <c r="K234" s="331"/>
      <c r="L234" s="16"/>
      <c r="M234" s="43"/>
      <c r="O234" s="59"/>
      <c r="P234" s="26"/>
      <c r="Q234" s="16"/>
      <c r="R234" s="43"/>
      <c r="S234" s="366">
        <f t="shared" si="4"/>
        <v>0</v>
      </c>
      <c r="T234" s="54"/>
      <c r="U234" s="26"/>
      <c r="V234" s="16"/>
      <c r="W234" s="43"/>
    </row>
    <row r="235" spans="2:23" x14ac:dyDescent="0.25">
      <c r="B235" s="42"/>
      <c r="C235" s="16"/>
      <c r="D235" s="16"/>
      <c r="E235" s="16"/>
      <c r="F235" s="16"/>
      <c r="G235" s="43"/>
      <c r="I235" s="59"/>
      <c r="J235" s="16"/>
      <c r="K235" s="331"/>
      <c r="L235" s="16"/>
      <c r="M235" s="43"/>
      <c r="O235" s="59"/>
      <c r="P235" s="26"/>
      <c r="Q235" s="16"/>
      <c r="R235" s="43"/>
      <c r="S235" s="366">
        <f t="shared" si="4"/>
        <v>0</v>
      </c>
      <c r="T235" s="54"/>
      <c r="U235" s="26"/>
      <c r="V235" s="16"/>
      <c r="W235" s="43"/>
    </row>
    <row r="236" spans="2:23" x14ac:dyDescent="0.25">
      <c r="B236" s="42"/>
      <c r="C236" s="16"/>
      <c r="D236" s="16"/>
      <c r="E236" s="16"/>
      <c r="F236" s="16"/>
      <c r="G236" s="43"/>
      <c r="I236" s="59"/>
      <c r="J236" s="16"/>
      <c r="K236" s="331"/>
      <c r="L236" s="16"/>
      <c r="M236" s="43"/>
      <c r="O236" s="59"/>
      <c r="P236" s="26"/>
      <c r="Q236" s="16"/>
      <c r="R236" s="43"/>
      <c r="S236" s="366">
        <f t="shared" si="4"/>
        <v>0</v>
      </c>
      <c r="T236" s="54"/>
      <c r="U236" s="26"/>
      <c r="V236" s="16"/>
      <c r="W236" s="43"/>
    </row>
    <row r="237" spans="2:23" x14ac:dyDescent="0.25">
      <c r="B237" s="42"/>
      <c r="C237" s="16"/>
      <c r="D237" s="16"/>
      <c r="E237" s="16"/>
      <c r="F237" s="16"/>
      <c r="G237" s="43"/>
      <c r="I237" s="59"/>
      <c r="J237" s="16"/>
      <c r="K237" s="331"/>
      <c r="L237" s="16"/>
      <c r="M237" s="43"/>
      <c r="O237" s="59"/>
      <c r="P237" s="26"/>
      <c r="Q237" s="16"/>
      <c r="R237" s="43"/>
      <c r="S237" s="366">
        <f t="shared" si="4"/>
        <v>0</v>
      </c>
      <c r="T237" s="54"/>
      <c r="U237" s="26"/>
      <c r="V237" s="16"/>
      <c r="W237" s="43"/>
    </row>
    <row r="238" spans="2:23" x14ac:dyDescent="0.25">
      <c r="B238" s="42"/>
      <c r="C238" s="16"/>
      <c r="D238" s="16"/>
      <c r="E238" s="16"/>
      <c r="F238" s="16"/>
      <c r="G238" s="43"/>
      <c r="I238" s="59"/>
      <c r="J238" s="16"/>
      <c r="K238" s="331"/>
      <c r="L238" s="16"/>
      <c r="M238" s="43"/>
      <c r="O238" s="59"/>
      <c r="P238" s="26"/>
      <c r="Q238" s="16"/>
      <c r="R238" s="43"/>
      <c r="S238" s="366">
        <f t="shared" si="4"/>
        <v>0</v>
      </c>
      <c r="T238" s="54"/>
      <c r="U238" s="26"/>
      <c r="V238" s="16"/>
      <c r="W238" s="43"/>
    </row>
    <row r="239" spans="2:23" x14ac:dyDescent="0.25">
      <c r="B239" s="42"/>
      <c r="C239" s="16"/>
      <c r="D239" s="16"/>
      <c r="E239" s="16"/>
      <c r="F239" s="16"/>
      <c r="G239" s="43"/>
      <c r="I239" s="59"/>
      <c r="J239" s="16"/>
      <c r="K239" s="331"/>
      <c r="L239" s="16"/>
      <c r="M239" s="43"/>
      <c r="O239" s="59"/>
      <c r="P239" s="26"/>
      <c r="Q239" s="16"/>
      <c r="R239" s="43"/>
      <c r="S239" s="366">
        <f t="shared" si="4"/>
        <v>0</v>
      </c>
      <c r="T239" s="54"/>
      <c r="U239" s="26"/>
      <c r="V239" s="16"/>
      <c r="W239" s="43"/>
    </row>
    <row r="240" spans="2:23" x14ac:dyDescent="0.25">
      <c r="B240" s="42"/>
      <c r="C240" s="16"/>
      <c r="D240" s="16"/>
      <c r="E240" s="16"/>
      <c r="F240" s="16"/>
      <c r="G240" s="43"/>
      <c r="I240" s="59"/>
      <c r="J240" s="16"/>
      <c r="K240" s="331"/>
      <c r="L240" s="16"/>
      <c r="M240" s="43"/>
      <c r="O240" s="59"/>
      <c r="P240" s="26"/>
      <c r="Q240" s="16"/>
      <c r="R240" s="43"/>
      <c r="S240" s="366">
        <f t="shared" si="4"/>
        <v>0</v>
      </c>
      <c r="T240" s="54"/>
      <c r="U240" s="26"/>
      <c r="V240" s="16"/>
      <c r="W240" s="43"/>
    </row>
    <row r="241" spans="1:23" x14ac:dyDescent="0.25">
      <c r="B241" s="42"/>
      <c r="C241" s="16"/>
      <c r="D241" s="16"/>
      <c r="E241" s="16"/>
      <c r="F241" s="16"/>
      <c r="G241" s="43"/>
      <c r="I241" s="59"/>
      <c r="J241" s="16"/>
      <c r="K241" s="331"/>
      <c r="L241" s="16"/>
      <c r="M241" s="43"/>
      <c r="O241" s="59"/>
      <c r="P241" s="26"/>
      <c r="Q241" s="16"/>
      <c r="R241" s="43"/>
      <c r="S241" s="366">
        <f t="shared" si="4"/>
        <v>0</v>
      </c>
      <c r="T241" s="54"/>
      <c r="U241" s="26"/>
      <c r="V241" s="16"/>
      <c r="W241" s="43"/>
    </row>
    <row r="242" spans="1:23" x14ac:dyDescent="0.25">
      <c r="B242" s="42"/>
      <c r="C242" s="16"/>
      <c r="D242" s="16"/>
      <c r="E242" s="16"/>
      <c r="F242" s="16"/>
      <c r="G242" s="43"/>
      <c r="I242" s="59"/>
      <c r="J242" s="16"/>
      <c r="K242" s="331"/>
      <c r="L242" s="16"/>
      <c r="M242" s="43"/>
      <c r="O242" s="59"/>
      <c r="P242" s="26"/>
      <c r="Q242" s="16"/>
      <c r="R242" s="43"/>
      <c r="S242" s="366">
        <f t="shared" si="4"/>
        <v>0</v>
      </c>
      <c r="T242" s="54"/>
      <c r="U242" s="26"/>
      <c r="V242" s="16"/>
      <c r="W242" s="43"/>
    </row>
    <row r="243" spans="1:23" x14ac:dyDescent="0.25">
      <c r="B243" s="44"/>
      <c r="C243" s="45"/>
      <c r="D243" s="45"/>
      <c r="E243" s="45"/>
      <c r="F243" s="45"/>
      <c r="G243" s="46"/>
      <c r="I243" s="59"/>
      <c r="J243" s="16"/>
      <c r="K243" s="331"/>
      <c r="L243" s="16"/>
      <c r="M243" s="43"/>
      <c r="O243" s="59"/>
      <c r="P243" s="26"/>
      <c r="Q243" s="16"/>
      <c r="R243" s="43"/>
      <c r="S243" s="366">
        <f t="shared" si="4"/>
        <v>0</v>
      </c>
      <c r="T243" s="54"/>
      <c r="U243" s="26"/>
      <c r="V243" s="16"/>
      <c r="W243" s="43"/>
    </row>
    <row r="244" spans="1:23" x14ac:dyDescent="0.25">
      <c r="I244" s="59"/>
      <c r="J244" s="16"/>
      <c r="K244" s="331"/>
      <c r="L244" s="16"/>
      <c r="M244" s="43"/>
      <c r="O244" s="59"/>
      <c r="P244" s="26"/>
      <c r="Q244" s="16"/>
      <c r="R244" s="43"/>
      <c r="S244" s="366">
        <f t="shared" si="4"/>
        <v>0</v>
      </c>
      <c r="T244" s="54"/>
      <c r="U244" s="26"/>
      <c r="V244" s="16"/>
      <c r="W244" s="43"/>
    </row>
    <row r="245" spans="1:23" x14ac:dyDescent="0.25">
      <c r="A245" s="1" t="s">
        <v>851</v>
      </c>
      <c r="B245" s="39" t="str" cm="1">
        <f t="array" ref="B245">IFERROR(_xlfn.CHOOSECOLS(_xlfn._xlws.FILTER('ShellFS (2)'!E6:Y22,'ShellFS (2)'!Q6:Q22&gt;0,""),1,13,18,19,20,21),"")</f>
        <v/>
      </c>
      <c r="C245" s="40"/>
      <c r="D245" s="40"/>
      <c r="E245" s="40"/>
      <c r="F245" s="40"/>
      <c r="G245" s="41"/>
      <c r="I245" s="59"/>
      <c r="J245" s="16"/>
      <c r="K245" s="331"/>
      <c r="L245" s="16"/>
      <c r="M245" s="43"/>
      <c r="O245" s="59"/>
      <c r="P245" s="26"/>
      <c r="Q245" s="16"/>
      <c r="R245" s="43"/>
      <c r="S245" s="366">
        <f t="shared" si="4"/>
        <v>0</v>
      </c>
      <c r="T245" s="54"/>
      <c r="U245" s="26"/>
      <c r="V245" s="16"/>
      <c r="W245" s="43"/>
    </row>
    <row r="246" spans="1:23" x14ac:dyDescent="0.25">
      <c r="B246" s="42"/>
      <c r="C246" s="16"/>
      <c r="D246" s="16"/>
      <c r="E246" s="16"/>
      <c r="F246" s="16"/>
      <c r="G246" s="43"/>
      <c r="I246" s="59"/>
      <c r="J246" s="16"/>
      <c r="K246" s="331"/>
      <c r="L246" s="16"/>
      <c r="M246" s="43"/>
      <c r="O246" s="59"/>
      <c r="P246" s="26"/>
      <c r="Q246" s="16"/>
      <c r="R246" s="43"/>
      <c r="S246" s="366">
        <f t="shared" si="4"/>
        <v>0</v>
      </c>
      <c r="T246" s="54"/>
      <c r="U246" s="26"/>
      <c r="V246" s="16"/>
      <c r="W246" s="43"/>
    </row>
    <row r="247" spans="1:23" x14ac:dyDescent="0.25">
      <c r="B247" s="42"/>
      <c r="C247" s="16"/>
      <c r="D247" s="16"/>
      <c r="E247" s="16"/>
      <c r="F247" s="16"/>
      <c r="G247" s="43"/>
      <c r="I247" s="59"/>
      <c r="J247" s="16"/>
      <c r="K247" s="331"/>
      <c r="L247" s="16"/>
      <c r="M247" s="43"/>
      <c r="O247" s="59"/>
      <c r="P247" s="26"/>
      <c r="Q247" s="16"/>
      <c r="R247" s="43"/>
      <c r="S247" s="366">
        <f t="shared" si="4"/>
        <v>0</v>
      </c>
      <c r="T247" s="54"/>
      <c r="U247" s="26"/>
      <c r="V247" s="16"/>
      <c r="W247" s="43"/>
    </row>
    <row r="248" spans="1:23" x14ac:dyDescent="0.25">
      <c r="B248" s="42"/>
      <c r="C248" s="16"/>
      <c r="D248" s="16"/>
      <c r="E248" s="16"/>
      <c r="F248" s="16"/>
      <c r="G248" s="43"/>
      <c r="I248" s="59"/>
      <c r="J248" s="16"/>
      <c r="K248" s="331"/>
      <c r="L248" s="16"/>
      <c r="M248" s="43"/>
      <c r="O248" s="59"/>
      <c r="P248" s="26"/>
      <c r="Q248" s="16"/>
      <c r="R248" s="43"/>
      <c r="S248" s="366">
        <f t="shared" si="4"/>
        <v>0</v>
      </c>
      <c r="T248" s="54"/>
      <c r="U248" s="26"/>
      <c r="V248" s="16"/>
      <c r="W248" s="43"/>
    </row>
    <row r="249" spans="1:23" x14ac:dyDescent="0.25">
      <c r="B249" s="42"/>
      <c r="C249" s="16"/>
      <c r="D249" s="16"/>
      <c r="E249" s="16"/>
      <c r="F249" s="16"/>
      <c r="G249" s="43"/>
      <c r="I249" s="59"/>
      <c r="J249" s="16"/>
      <c r="K249" s="331"/>
      <c r="L249" s="16"/>
      <c r="M249" s="43"/>
      <c r="O249" s="59"/>
      <c r="P249" s="26"/>
      <c r="Q249" s="16"/>
      <c r="R249" s="43"/>
      <c r="S249" s="366">
        <f t="shared" si="4"/>
        <v>0</v>
      </c>
      <c r="T249" s="54"/>
      <c r="U249" s="26"/>
      <c r="V249" s="16"/>
      <c r="W249" s="43"/>
    </row>
    <row r="250" spans="1:23" x14ac:dyDescent="0.25">
      <c r="B250" s="42"/>
      <c r="C250" s="16"/>
      <c r="D250" s="16"/>
      <c r="E250" s="16"/>
      <c r="F250" s="16"/>
      <c r="G250" s="43"/>
      <c r="I250" s="59"/>
      <c r="J250" s="16"/>
      <c r="K250" s="331"/>
      <c r="L250" s="16"/>
      <c r="M250" s="43"/>
      <c r="O250" s="59"/>
      <c r="P250" s="26"/>
      <c r="Q250" s="16"/>
      <c r="R250" s="43"/>
      <c r="S250" s="366">
        <f t="shared" si="4"/>
        <v>0</v>
      </c>
      <c r="T250" s="54"/>
      <c r="U250" s="26"/>
      <c r="V250" s="16"/>
      <c r="W250" s="43"/>
    </row>
    <row r="251" spans="1:23" x14ac:dyDescent="0.25">
      <c r="B251" s="42"/>
      <c r="C251" s="16"/>
      <c r="D251" s="16"/>
      <c r="E251" s="16"/>
      <c r="F251" s="16"/>
      <c r="G251" s="43"/>
      <c r="I251" s="59"/>
      <c r="J251" s="16"/>
      <c r="K251" s="331"/>
      <c r="L251" s="16"/>
      <c r="M251" s="43"/>
      <c r="O251" s="59"/>
      <c r="P251" s="26"/>
      <c r="Q251" s="16"/>
      <c r="R251" s="43"/>
      <c r="S251" s="366">
        <f t="shared" si="4"/>
        <v>0</v>
      </c>
      <c r="T251" s="54"/>
      <c r="U251" s="26"/>
      <c r="V251" s="16"/>
      <c r="W251" s="43"/>
    </row>
    <row r="252" spans="1:23" x14ac:dyDescent="0.25">
      <c r="B252" s="42"/>
      <c r="C252" s="16"/>
      <c r="D252" s="16"/>
      <c r="E252" s="16"/>
      <c r="F252" s="16"/>
      <c r="G252" s="43"/>
      <c r="I252" s="59"/>
      <c r="J252" s="16"/>
      <c r="K252" s="331"/>
      <c r="L252" s="16"/>
      <c r="M252" s="43"/>
      <c r="O252" s="59"/>
      <c r="P252" s="26"/>
      <c r="Q252" s="16"/>
      <c r="R252" s="43"/>
      <c r="S252" s="366">
        <f t="shared" si="4"/>
        <v>0</v>
      </c>
      <c r="T252" s="54"/>
      <c r="U252" s="26"/>
      <c r="V252" s="16"/>
      <c r="W252" s="43"/>
    </row>
    <row r="253" spans="1:23" x14ac:dyDescent="0.25">
      <c r="B253" s="42"/>
      <c r="C253" s="16"/>
      <c r="D253" s="16"/>
      <c r="E253" s="16"/>
      <c r="F253" s="16"/>
      <c r="G253" s="43"/>
      <c r="I253" s="59"/>
      <c r="J253" s="16"/>
      <c r="K253" s="331"/>
      <c r="L253" s="16"/>
      <c r="M253" s="43"/>
      <c r="O253" s="59"/>
      <c r="P253" s="26"/>
      <c r="Q253" s="16"/>
      <c r="R253" s="43"/>
      <c r="S253" s="366">
        <f t="shared" si="4"/>
        <v>0</v>
      </c>
      <c r="T253" s="54"/>
      <c r="U253" s="26"/>
      <c r="V253" s="16"/>
      <c r="W253" s="43"/>
    </row>
    <row r="254" spans="1:23" x14ac:dyDescent="0.25">
      <c r="B254" s="42"/>
      <c r="C254" s="16"/>
      <c r="D254" s="16"/>
      <c r="E254" s="16"/>
      <c r="F254" s="16"/>
      <c r="G254" s="43"/>
      <c r="I254" s="59"/>
      <c r="J254" s="16"/>
      <c r="K254" s="331"/>
      <c r="L254" s="16"/>
      <c r="M254" s="43"/>
      <c r="O254" s="59"/>
      <c r="P254" s="26"/>
      <c r="Q254" s="16"/>
      <c r="R254" s="43"/>
      <c r="S254" s="366">
        <f t="shared" si="4"/>
        <v>0</v>
      </c>
      <c r="T254" s="54"/>
      <c r="U254" s="26"/>
      <c r="V254" s="16"/>
      <c r="W254" s="43"/>
    </row>
    <row r="255" spans="1:23" x14ac:dyDescent="0.25">
      <c r="B255" s="42"/>
      <c r="C255" s="16"/>
      <c r="D255" s="16"/>
      <c r="E255" s="16"/>
      <c r="F255" s="16"/>
      <c r="G255" s="43"/>
      <c r="I255" s="59"/>
      <c r="J255" s="16"/>
      <c r="K255" s="331"/>
      <c r="L255" s="16"/>
      <c r="M255" s="43"/>
      <c r="O255" s="59"/>
      <c r="P255" s="26"/>
      <c r="Q255" s="16"/>
      <c r="R255" s="43"/>
      <c r="S255" s="366">
        <f t="shared" si="4"/>
        <v>0</v>
      </c>
      <c r="T255" s="54"/>
      <c r="U255" s="26"/>
      <c r="V255" s="16"/>
      <c r="W255" s="43"/>
    </row>
    <row r="256" spans="1:23" x14ac:dyDescent="0.25">
      <c r="B256" s="42"/>
      <c r="C256" s="16"/>
      <c r="D256" s="16"/>
      <c r="E256" s="16"/>
      <c r="F256" s="16"/>
      <c r="G256" s="43"/>
      <c r="I256" s="59"/>
      <c r="J256" s="16"/>
      <c r="K256" s="331"/>
      <c r="L256" s="16"/>
      <c r="M256" s="43"/>
      <c r="O256" s="59"/>
      <c r="P256" s="26"/>
      <c r="Q256" s="16"/>
      <c r="R256" s="43"/>
      <c r="S256" s="366">
        <f t="shared" si="4"/>
        <v>0</v>
      </c>
      <c r="T256" s="54"/>
      <c r="U256" s="26"/>
      <c r="V256" s="16"/>
      <c r="W256" s="43"/>
    </row>
    <row r="257" spans="1:23" x14ac:dyDescent="0.25">
      <c r="B257" s="42"/>
      <c r="C257" s="16"/>
      <c r="D257" s="16"/>
      <c r="E257" s="16"/>
      <c r="F257" s="16"/>
      <c r="G257" s="43"/>
      <c r="I257" s="59"/>
      <c r="J257" s="16"/>
      <c r="K257" s="331"/>
      <c r="L257" s="16"/>
      <c r="M257" s="43"/>
      <c r="O257" s="59"/>
      <c r="P257" s="26"/>
      <c r="Q257" s="16"/>
      <c r="R257" s="43"/>
      <c r="S257" s="366">
        <f t="shared" si="4"/>
        <v>0</v>
      </c>
      <c r="T257" s="54"/>
      <c r="U257" s="26"/>
      <c r="V257" s="16"/>
      <c r="W257" s="43"/>
    </row>
    <row r="258" spans="1:23" x14ac:dyDescent="0.25">
      <c r="B258" s="42"/>
      <c r="C258" s="16"/>
      <c r="D258" s="16"/>
      <c r="E258" s="16"/>
      <c r="F258" s="16"/>
      <c r="G258" s="43"/>
      <c r="I258" s="59"/>
      <c r="J258" s="16"/>
      <c r="K258" s="331"/>
      <c r="L258" s="16"/>
      <c r="M258" s="43"/>
      <c r="O258" s="59"/>
      <c r="P258" s="26"/>
      <c r="Q258" s="16"/>
      <c r="R258" s="43"/>
      <c r="S258" s="366">
        <f t="shared" si="4"/>
        <v>0</v>
      </c>
      <c r="T258" s="54"/>
      <c r="U258" s="26"/>
      <c r="V258" s="16"/>
      <c r="W258" s="43"/>
    </row>
    <row r="259" spans="1:23" x14ac:dyDescent="0.25">
      <c r="B259" s="42"/>
      <c r="C259" s="16"/>
      <c r="D259" s="16"/>
      <c r="E259" s="16"/>
      <c r="F259" s="16"/>
      <c r="G259" s="43"/>
      <c r="I259" s="59"/>
      <c r="J259" s="16"/>
      <c r="K259" s="331"/>
      <c r="L259" s="16"/>
      <c r="M259" s="43"/>
      <c r="O259" s="59"/>
      <c r="P259" s="26"/>
      <c r="Q259" s="16"/>
      <c r="R259" s="43"/>
      <c r="S259" s="366">
        <f t="shared" si="4"/>
        <v>0</v>
      </c>
      <c r="T259" s="54"/>
      <c r="U259" s="26"/>
      <c r="V259" s="16"/>
      <c r="W259" s="43"/>
    </row>
    <row r="260" spans="1:23" x14ac:dyDescent="0.25">
      <c r="B260" s="42"/>
      <c r="C260" s="16"/>
      <c r="D260" s="16"/>
      <c r="E260" s="16"/>
      <c r="F260" s="16"/>
      <c r="G260" s="43"/>
      <c r="I260" s="59"/>
      <c r="J260" s="16"/>
      <c r="K260" s="331"/>
      <c r="L260" s="16"/>
      <c r="M260" s="43"/>
      <c r="O260" s="59"/>
      <c r="P260" s="26"/>
      <c r="Q260" s="16"/>
      <c r="R260" s="43"/>
      <c r="S260" s="366">
        <f t="shared" si="4"/>
        <v>0</v>
      </c>
      <c r="T260" s="54"/>
      <c r="U260" s="26"/>
      <c r="V260" s="16"/>
      <c r="W260" s="43"/>
    </row>
    <row r="261" spans="1:23" x14ac:dyDescent="0.25">
      <c r="B261" s="44"/>
      <c r="C261" s="45"/>
      <c r="D261" s="45"/>
      <c r="E261" s="45"/>
      <c r="F261" s="45"/>
      <c r="G261" s="46"/>
      <c r="I261" s="59"/>
      <c r="J261" s="16"/>
      <c r="K261" s="331"/>
      <c r="L261" s="16"/>
      <c r="M261" s="43"/>
      <c r="O261" s="59"/>
      <c r="P261" s="26"/>
      <c r="Q261" s="16"/>
      <c r="R261" s="43"/>
      <c r="S261" s="366">
        <f t="shared" ref="S261:S316" si="5">IFERROR(TEXT(TIMEVALUE(LEFT(P261,8)),"hh:mm")+O261,O261)</f>
        <v>0</v>
      </c>
      <c r="T261" s="54"/>
      <c r="U261" s="26"/>
      <c r="V261" s="16"/>
      <c r="W261" s="43"/>
    </row>
    <row r="262" spans="1:23" x14ac:dyDescent="0.25">
      <c r="B262" s="16"/>
      <c r="C262" s="16"/>
      <c r="D262" s="16"/>
      <c r="E262" s="16"/>
      <c r="F262" s="16"/>
      <c r="G262" s="16"/>
      <c r="I262" s="59"/>
      <c r="J262" s="16"/>
      <c r="K262" s="331"/>
      <c r="L262" s="16"/>
      <c r="M262" s="43"/>
      <c r="O262" s="59"/>
      <c r="P262" s="26"/>
      <c r="Q262" s="16"/>
      <c r="R262" s="43"/>
      <c r="S262" s="366">
        <f t="shared" si="5"/>
        <v>0</v>
      </c>
      <c r="T262" s="54"/>
      <c r="U262" s="26"/>
      <c r="V262" s="16"/>
      <c r="W262" s="43"/>
    </row>
    <row r="263" spans="1:23" x14ac:dyDescent="0.25">
      <c r="A263" s="1" t="s">
        <v>899</v>
      </c>
      <c r="B263" s="39" t="str" cm="1">
        <f t="array" ref="B263">IFERROR(_xlfn.CHOOSECOLS(_xlfn._xlws.FILTER(ShellFC!E8:Y9,ShellFC!Q8:Q9&gt;0,""),1,13,18,19,20,21),"")</f>
        <v/>
      </c>
      <c r="C263" s="40"/>
      <c r="D263" s="40"/>
      <c r="E263" s="40"/>
      <c r="F263" s="40"/>
      <c r="G263" s="41"/>
      <c r="I263" s="59"/>
      <c r="J263" s="16"/>
      <c r="K263" s="331"/>
      <c r="L263" s="16"/>
      <c r="M263" s="43"/>
      <c r="O263" s="59"/>
      <c r="P263" s="26"/>
      <c r="Q263" s="16"/>
      <c r="R263" s="43"/>
      <c r="S263" s="366">
        <f t="shared" si="5"/>
        <v>0</v>
      </c>
      <c r="T263" s="54"/>
      <c r="U263" s="26"/>
      <c r="V263" s="16"/>
      <c r="W263" s="43"/>
    </row>
    <row r="264" spans="1:23" x14ac:dyDescent="0.25">
      <c r="B264" s="44"/>
      <c r="C264" s="45"/>
      <c r="D264" s="45"/>
      <c r="E264" s="45"/>
      <c r="F264" s="45"/>
      <c r="G264" s="46"/>
      <c r="I264" s="59"/>
      <c r="J264" s="16"/>
      <c r="K264" s="331"/>
      <c r="L264" s="16"/>
      <c r="M264" s="43"/>
      <c r="O264" s="59"/>
      <c r="P264" s="26"/>
      <c r="Q264" s="16"/>
      <c r="R264" s="43"/>
      <c r="S264" s="366">
        <f t="shared" si="5"/>
        <v>0</v>
      </c>
      <c r="T264" s="54"/>
      <c r="U264" s="26"/>
      <c r="V264" s="16"/>
      <c r="W264" s="43"/>
    </row>
    <row r="265" spans="1:23" x14ac:dyDescent="0.25">
      <c r="I265" s="59"/>
      <c r="J265" s="16"/>
      <c r="K265" s="331"/>
      <c r="L265" s="16"/>
      <c r="M265" s="43"/>
      <c r="O265" s="59"/>
      <c r="P265" s="26"/>
      <c r="Q265" s="16"/>
      <c r="R265" s="43"/>
      <c r="S265" s="366">
        <f t="shared" si="5"/>
        <v>0</v>
      </c>
      <c r="T265" s="54"/>
      <c r="U265" s="26"/>
      <c r="V265" s="16"/>
      <c r="W265" s="43"/>
    </row>
    <row r="266" spans="1:23" x14ac:dyDescent="0.25">
      <c r="A266" s="1" t="s">
        <v>631</v>
      </c>
      <c r="B266" s="39" t="str" cm="1">
        <f t="array" ref="B266">IFERROR(_xlfn.CHOOSECOLS(_xlfn._xlws.FILTER(ShellCL!E5:S7,ShellCL!K5:K7&gt;0,""),1,7,12,13,14,15),"")</f>
        <v/>
      </c>
      <c r="C266" s="40"/>
      <c r="D266" s="40"/>
      <c r="E266" s="40"/>
      <c r="F266" s="40"/>
      <c r="G266" s="41"/>
      <c r="I266" s="59"/>
      <c r="J266" s="16"/>
      <c r="K266" s="331"/>
      <c r="L266" s="16"/>
      <c r="M266" s="43"/>
      <c r="O266" s="59"/>
      <c r="P266" s="26"/>
      <c r="Q266" s="16"/>
      <c r="R266" s="43"/>
      <c r="S266" s="366">
        <f t="shared" si="5"/>
        <v>0</v>
      </c>
      <c r="T266" s="54"/>
      <c r="U266" s="26"/>
      <c r="V266" s="16"/>
      <c r="W266" s="43"/>
    </row>
    <row r="267" spans="1:23" x14ac:dyDescent="0.25">
      <c r="B267" s="42"/>
      <c r="C267" s="16"/>
      <c r="D267" s="16"/>
      <c r="E267" s="16"/>
      <c r="F267" s="16"/>
      <c r="G267" s="43"/>
      <c r="I267" s="60"/>
      <c r="J267" s="45"/>
      <c r="K267" s="348"/>
      <c r="L267" s="45"/>
      <c r="M267" s="46"/>
      <c r="O267" s="59"/>
      <c r="P267" s="26"/>
      <c r="Q267" s="16"/>
      <c r="R267" s="43"/>
      <c r="S267" s="366">
        <f t="shared" si="5"/>
        <v>0</v>
      </c>
      <c r="T267" s="54"/>
      <c r="U267" s="26"/>
      <c r="V267" s="16"/>
      <c r="W267" s="43"/>
    </row>
    <row r="268" spans="1:23" x14ac:dyDescent="0.25">
      <c r="B268" s="42"/>
      <c r="C268" s="16"/>
      <c r="D268" s="16"/>
      <c r="E268" s="16"/>
      <c r="F268" s="16"/>
      <c r="G268" s="43"/>
      <c r="O268" s="59"/>
      <c r="P268" s="26"/>
      <c r="Q268" s="16"/>
      <c r="R268" s="43"/>
      <c r="S268" s="366">
        <f t="shared" si="5"/>
        <v>0</v>
      </c>
      <c r="T268" s="54"/>
      <c r="U268" s="26"/>
      <c r="V268" s="16"/>
      <c r="W268" s="43"/>
    </row>
    <row r="269" spans="1:23" x14ac:dyDescent="0.25">
      <c r="B269" s="42"/>
      <c r="C269" s="16"/>
      <c r="D269" s="16"/>
      <c r="E269" s="16"/>
      <c r="F269" s="16"/>
      <c r="G269" s="43"/>
      <c r="O269" s="59"/>
      <c r="P269" s="26"/>
      <c r="Q269" s="16"/>
      <c r="R269" s="43"/>
      <c r="S269" s="366">
        <f t="shared" si="5"/>
        <v>0</v>
      </c>
      <c r="T269" s="54"/>
      <c r="U269" s="26"/>
      <c r="V269" s="16"/>
      <c r="W269" s="43"/>
    </row>
    <row r="270" spans="1:23" x14ac:dyDescent="0.25">
      <c r="B270" s="42" t="str" cm="1">
        <f t="array" ref="B270">IFERROR(_xlfn.CHOOSECOLS(_xlfn._xlws.FILTER(ShellCL!E10:S18,ShellCL!K10:K18&gt;0,""),1,7,12,13,14,15),"")</f>
        <v/>
      </c>
      <c r="C270" s="16"/>
      <c r="D270" s="16"/>
      <c r="E270" s="16"/>
      <c r="F270" s="16"/>
      <c r="G270" s="43"/>
      <c r="O270" s="59"/>
      <c r="P270" s="26"/>
      <c r="Q270" s="16"/>
      <c r="R270" s="43"/>
      <c r="S270" s="366">
        <f t="shared" si="5"/>
        <v>0</v>
      </c>
      <c r="T270" s="54"/>
      <c r="U270" s="26"/>
      <c r="V270" s="16"/>
      <c r="W270" s="43"/>
    </row>
    <row r="271" spans="1:23" x14ac:dyDescent="0.25">
      <c r="B271" s="42"/>
      <c r="C271" s="16"/>
      <c r="D271" s="16"/>
      <c r="E271" s="16"/>
      <c r="F271" s="16"/>
      <c r="G271" s="43"/>
      <c r="O271" s="59"/>
      <c r="P271" s="26"/>
      <c r="Q271" s="16"/>
      <c r="R271" s="43"/>
      <c r="S271" s="366">
        <f t="shared" si="5"/>
        <v>0</v>
      </c>
      <c r="T271" s="54"/>
      <c r="U271" s="26"/>
      <c r="V271" s="16"/>
      <c r="W271" s="43"/>
    </row>
    <row r="272" spans="1:23" x14ac:dyDescent="0.25">
      <c r="B272" s="42"/>
      <c r="C272" s="16"/>
      <c r="D272" s="16"/>
      <c r="E272" s="16"/>
      <c r="F272" s="16"/>
      <c r="G272" s="43"/>
      <c r="O272" s="59"/>
      <c r="P272" s="26"/>
      <c r="Q272" s="16"/>
      <c r="R272" s="43"/>
      <c r="S272" s="366">
        <f t="shared" si="5"/>
        <v>0</v>
      </c>
      <c r="T272" s="54"/>
      <c r="U272" s="26"/>
      <c r="V272" s="16"/>
      <c r="W272" s="43"/>
    </row>
    <row r="273" spans="2:23" x14ac:dyDescent="0.25">
      <c r="B273" s="42"/>
      <c r="C273" s="16"/>
      <c r="D273" s="16"/>
      <c r="E273" s="16"/>
      <c r="F273" s="16"/>
      <c r="G273" s="43"/>
      <c r="O273" s="59"/>
      <c r="P273" s="26"/>
      <c r="Q273" s="16"/>
      <c r="R273" s="43"/>
      <c r="S273" s="366">
        <f t="shared" si="5"/>
        <v>0</v>
      </c>
      <c r="T273" s="54"/>
      <c r="U273" s="26"/>
      <c r="V273" s="16"/>
      <c r="W273" s="43"/>
    </row>
    <row r="274" spans="2:23" x14ac:dyDescent="0.25">
      <c r="B274" s="42"/>
      <c r="C274" s="16"/>
      <c r="D274" s="16"/>
      <c r="E274" s="16"/>
      <c r="F274" s="16"/>
      <c r="G274" s="43"/>
      <c r="O274" s="59"/>
      <c r="P274" s="26"/>
      <c r="Q274" s="16"/>
      <c r="R274" s="43"/>
      <c r="S274" s="366">
        <f t="shared" si="5"/>
        <v>0</v>
      </c>
      <c r="T274" s="54"/>
      <c r="U274" s="26"/>
      <c r="V274" s="16"/>
      <c r="W274" s="43"/>
    </row>
    <row r="275" spans="2:23" x14ac:dyDescent="0.25">
      <c r="B275" s="42"/>
      <c r="C275" s="16"/>
      <c r="D275" s="16"/>
      <c r="E275" s="16"/>
      <c r="F275" s="16"/>
      <c r="G275" s="43"/>
      <c r="O275" s="59"/>
      <c r="P275" s="26"/>
      <c r="Q275" s="16"/>
      <c r="R275" s="43"/>
      <c r="S275" s="366">
        <f t="shared" si="5"/>
        <v>0</v>
      </c>
      <c r="T275" s="54"/>
      <c r="U275" s="26"/>
      <c r="V275" s="16"/>
      <c r="W275" s="43"/>
    </row>
    <row r="276" spans="2:23" x14ac:dyDescent="0.25">
      <c r="B276" s="42"/>
      <c r="C276" s="16"/>
      <c r="D276" s="16"/>
      <c r="E276" s="16"/>
      <c r="F276" s="16"/>
      <c r="G276" s="43"/>
      <c r="O276" s="59"/>
      <c r="P276" s="26"/>
      <c r="Q276" s="16"/>
      <c r="R276" s="43"/>
      <c r="S276" s="366">
        <f t="shared" si="5"/>
        <v>0</v>
      </c>
      <c r="T276" s="54"/>
      <c r="U276" s="26"/>
      <c r="V276" s="16"/>
      <c r="W276" s="43"/>
    </row>
    <row r="277" spans="2:23" x14ac:dyDescent="0.25">
      <c r="B277" s="42"/>
      <c r="C277" s="16"/>
      <c r="D277" s="16"/>
      <c r="E277" s="16"/>
      <c r="F277" s="16"/>
      <c r="G277" s="43"/>
      <c r="O277" s="59"/>
      <c r="P277" s="26"/>
      <c r="Q277" s="16"/>
      <c r="R277" s="43"/>
      <c r="S277" s="366">
        <f t="shared" si="5"/>
        <v>0</v>
      </c>
      <c r="T277" s="54"/>
      <c r="U277" s="26"/>
      <c r="V277" s="16"/>
      <c r="W277" s="43"/>
    </row>
    <row r="278" spans="2:23" x14ac:dyDescent="0.25">
      <c r="B278" s="44"/>
      <c r="C278" s="45"/>
      <c r="D278" s="45"/>
      <c r="E278" s="45"/>
      <c r="F278" s="45"/>
      <c r="G278" s="46"/>
      <c r="O278" s="59"/>
      <c r="P278" s="26"/>
      <c r="Q278" s="16"/>
      <c r="R278" s="43"/>
      <c r="S278" s="366">
        <f t="shared" si="5"/>
        <v>0</v>
      </c>
      <c r="T278" s="54"/>
      <c r="U278" s="26"/>
      <c r="V278" s="16"/>
      <c r="W278" s="43"/>
    </row>
    <row r="279" spans="2:23" x14ac:dyDescent="0.25">
      <c r="O279" s="59"/>
      <c r="P279" s="26"/>
      <c r="Q279" s="16"/>
      <c r="R279" s="43"/>
      <c r="S279" s="366">
        <f t="shared" si="5"/>
        <v>0</v>
      </c>
      <c r="T279" s="54"/>
      <c r="U279" s="26"/>
      <c r="V279" s="16"/>
      <c r="W279" s="43"/>
    </row>
    <row r="280" spans="2:23" x14ac:dyDescent="0.25">
      <c r="O280" s="59"/>
      <c r="P280" s="26"/>
      <c r="Q280" s="16"/>
      <c r="R280" s="43"/>
      <c r="S280" s="366">
        <f t="shared" si="5"/>
        <v>0</v>
      </c>
      <c r="T280" s="54"/>
      <c r="U280" s="26"/>
      <c r="V280" s="16"/>
      <c r="W280" s="43"/>
    </row>
    <row r="281" spans="2:23" x14ac:dyDescent="0.25">
      <c r="O281" s="59"/>
      <c r="P281" s="26"/>
      <c r="Q281" s="16"/>
      <c r="R281" s="43"/>
      <c r="S281" s="366">
        <f t="shared" si="5"/>
        <v>0</v>
      </c>
      <c r="T281" s="54"/>
      <c r="U281" s="26"/>
      <c r="V281" s="16"/>
      <c r="W281" s="43"/>
    </row>
    <row r="282" spans="2:23" x14ac:dyDescent="0.25">
      <c r="O282" s="59"/>
      <c r="P282" s="26"/>
      <c r="Q282" s="16"/>
      <c r="R282" s="43"/>
      <c r="S282" s="366">
        <f t="shared" si="5"/>
        <v>0</v>
      </c>
      <c r="T282" s="54"/>
      <c r="U282" s="26"/>
      <c r="V282" s="16"/>
      <c r="W282" s="43"/>
    </row>
    <row r="283" spans="2:23" x14ac:dyDescent="0.25">
      <c r="O283" s="59"/>
      <c r="P283" s="26"/>
      <c r="Q283" s="16"/>
      <c r="R283" s="43"/>
      <c r="S283" s="366">
        <f t="shared" si="5"/>
        <v>0</v>
      </c>
      <c r="T283" s="54"/>
      <c r="U283" s="26"/>
      <c r="V283" s="16"/>
      <c r="W283" s="43"/>
    </row>
    <row r="284" spans="2:23" x14ac:dyDescent="0.25">
      <c r="O284" s="59"/>
      <c r="P284" s="26"/>
      <c r="Q284" s="16"/>
      <c r="R284" s="43"/>
      <c r="S284" s="366">
        <f t="shared" si="5"/>
        <v>0</v>
      </c>
      <c r="T284" s="54"/>
      <c r="U284" s="26"/>
      <c r="V284" s="16"/>
      <c r="W284" s="43"/>
    </row>
    <row r="285" spans="2:23" x14ac:dyDescent="0.25">
      <c r="O285" s="59"/>
      <c r="P285" s="26"/>
      <c r="Q285" s="16"/>
      <c r="R285" s="43"/>
      <c r="S285" s="366">
        <f t="shared" si="5"/>
        <v>0</v>
      </c>
      <c r="T285" s="54"/>
      <c r="U285" s="26"/>
      <c r="V285" s="16"/>
      <c r="W285" s="43"/>
    </row>
    <row r="286" spans="2:23" x14ac:dyDescent="0.25">
      <c r="O286" s="59"/>
      <c r="P286" s="26"/>
      <c r="Q286" s="16"/>
      <c r="R286" s="43"/>
      <c r="S286" s="366">
        <f t="shared" si="5"/>
        <v>0</v>
      </c>
      <c r="T286" s="54"/>
      <c r="U286" s="26"/>
      <c r="V286" s="16"/>
      <c r="W286" s="43"/>
    </row>
    <row r="287" spans="2:23" x14ac:dyDescent="0.25">
      <c r="O287" s="59"/>
      <c r="P287" s="26"/>
      <c r="Q287" s="16"/>
      <c r="R287" s="43"/>
      <c r="S287" s="366">
        <f t="shared" si="5"/>
        <v>0</v>
      </c>
      <c r="T287" s="54"/>
      <c r="U287" s="26"/>
      <c r="V287" s="16"/>
      <c r="W287" s="43"/>
    </row>
    <row r="288" spans="2:23" x14ac:dyDescent="0.25">
      <c r="O288" s="59"/>
      <c r="P288" s="26"/>
      <c r="Q288" s="16"/>
      <c r="R288" s="43"/>
      <c r="S288" s="366">
        <f t="shared" si="5"/>
        <v>0</v>
      </c>
      <c r="T288" s="54"/>
      <c r="U288" s="26"/>
      <c r="V288" s="16"/>
      <c r="W288" s="43"/>
    </row>
    <row r="289" spans="15:23" x14ac:dyDescent="0.25">
      <c r="O289" s="59"/>
      <c r="P289" s="26"/>
      <c r="Q289" s="16"/>
      <c r="R289" s="43"/>
      <c r="S289" s="366">
        <f t="shared" si="5"/>
        <v>0</v>
      </c>
      <c r="T289" s="54"/>
      <c r="U289" s="26"/>
      <c r="V289" s="16"/>
      <c r="W289" s="43"/>
    </row>
    <row r="290" spans="15:23" x14ac:dyDescent="0.25">
      <c r="O290" s="59"/>
      <c r="P290" s="26"/>
      <c r="Q290" s="16"/>
      <c r="R290" s="43"/>
      <c r="S290" s="366">
        <f t="shared" si="5"/>
        <v>0</v>
      </c>
      <c r="T290" s="54"/>
      <c r="U290" s="26"/>
      <c r="V290" s="16"/>
      <c r="W290" s="43"/>
    </row>
    <row r="291" spans="15:23" x14ac:dyDescent="0.25">
      <c r="O291" s="59"/>
      <c r="P291" s="26"/>
      <c r="Q291" s="16"/>
      <c r="R291" s="43"/>
      <c r="S291" s="366">
        <f t="shared" si="5"/>
        <v>0</v>
      </c>
      <c r="T291" s="54"/>
      <c r="U291" s="26"/>
      <c r="V291" s="16"/>
      <c r="W291" s="43"/>
    </row>
    <row r="292" spans="15:23" x14ac:dyDescent="0.25">
      <c r="O292" s="59"/>
      <c r="P292" s="26"/>
      <c r="Q292" s="16"/>
      <c r="R292" s="43"/>
      <c r="S292" s="366">
        <f t="shared" si="5"/>
        <v>0</v>
      </c>
      <c r="T292" s="54"/>
      <c r="U292" s="26"/>
      <c r="V292" s="16"/>
      <c r="W292" s="43"/>
    </row>
    <row r="293" spans="15:23" x14ac:dyDescent="0.25">
      <c r="O293" s="59"/>
      <c r="P293" s="26"/>
      <c r="Q293" s="16"/>
      <c r="R293" s="43"/>
      <c r="S293" s="366">
        <f t="shared" si="5"/>
        <v>0</v>
      </c>
      <c r="T293" s="54"/>
      <c r="U293" s="26"/>
      <c r="V293" s="16"/>
      <c r="W293" s="43"/>
    </row>
    <row r="294" spans="15:23" x14ac:dyDescent="0.25">
      <c r="O294" s="59"/>
      <c r="P294" s="26"/>
      <c r="Q294" s="16"/>
      <c r="R294" s="43"/>
      <c r="S294" s="366">
        <f t="shared" si="5"/>
        <v>0</v>
      </c>
      <c r="T294" s="54"/>
      <c r="U294" s="26"/>
      <c r="V294" s="16"/>
      <c r="W294" s="43"/>
    </row>
    <row r="295" spans="15:23" x14ac:dyDescent="0.25">
      <c r="O295" s="59"/>
      <c r="P295" s="26"/>
      <c r="Q295" s="16"/>
      <c r="R295" s="43"/>
      <c r="S295" s="366">
        <f t="shared" si="5"/>
        <v>0</v>
      </c>
      <c r="T295" s="54"/>
      <c r="U295" s="26"/>
      <c r="V295" s="16"/>
      <c r="W295" s="43"/>
    </row>
    <row r="296" spans="15:23" x14ac:dyDescent="0.25">
      <c r="O296" s="59"/>
      <c r="P296" s="26"/>
      <c r="Q296" s="16"/>
      <c r="R296" s="43"/>
      <c r="S296" s="366">
        <f t="shared" si="5"/>
        <v>0</v>
      </c>
      <c r="T296" s="54"/>
      <c r="U296" s="26"/>
      <c r="V296" s="16"/>
      <c r="W296" s="43"/>
    </row>
    <row r="297" spans="15:23" x14ac:dyDescent="0.25">
      <c r="O297" s="59"/>
      <c r="P297" s="26"/>
      <c r="Q297" s="16"/>
      <c r="R297" s="43"/>
      <c r="S297" s="366">
        <f t="shared" si="5"/>
        <v>0</v>
      </c>
      <c r="T297" s="54"/>
      <c r="U297" s="26"/>
      <c r="V297" s="16"/>
      <c r="W297" s="43"/>
    </row>
    <row r="298" spans="15:23" x14ac:dyDescent="0.25">
      <c r="O298" s="59"/>
      <c r="P298" s="26"/>
      <c r="Q298" s="16"/>
      <c r="R298" s="43"/>
      <c r="S298" s="366">
        <f t="shared" si="5"/>
        <v>0</v>
      </c>
      <c r="T298" s="54"/>
      <c r="U298" s="26"/>
      <c r="V298" s="16"/>
      <c r="W298" s="43"/>
    </row>
    <row r="299" spans="15:23" x14ac:dyDescent="0.25">
      <c r="O299" s="59"/>
      <c r="P299" s="26"/>
      <c r="Q299" s="16"/>
      <c r="R299" s="43"/>
      <c r="S299" s="366">
        <f t="shared" si="5"/>
        <v>0</v>
      </c>
      <c r="T299" s="54"/>
      <c r="U299" s="26"/>
      <c r="V299" s="16"/>
      <c r="W299" s="43"/>
    </row>
    <row r="300" spans="15:23" x14ac:dyDescent="0.25">
      <c r="O300" s="59"/>
      <c r="P300" s="26"/>
      <c r="Q300" s="16"/>
      <c r="R300" s="43"/>
      <c r="S300" s="366">
        <f t="shared" si="5"/>
        <v>0</v>
      </c>
      <c r="T300" s="54"/>
      <c r="U300" s="26"/>
      <c r="V300" s="16"/>
      <c r="W300" s="43"/>
    </row>
    <row r="301" spans="15:23" x14ac:dyDescent="0.25">
      <c r="O301" s="59"/>
      <c r="P301" s="26"/>
      <c r="Q301" s="16"/>
      <c r="R301" s="43"/>
      <c r="S301" s="366">
        <f t="shared" si="5"/>
        <v>0</v>
      </c>
      <c r="T301" s="54"/>
      <c r="U301" s="26"/>
      <c r="V301" s="16"/>
      <c r="W301" s="43"/>
    </row>
    <row r="302" spans="15:23" x14ac:dyDescent="0.25">
      <c r="O302" s="59"/>
      <c r="P302" s="26"/>
      <c r="Q302" s="16"/>
      <c r="R302" s="43"/>
      <c r="S302" s="366">
        <f t="shared" si="5"/>
        <v>0</v>
      </c>
      <c r="T302" s="54"/>
      <c r="U302" s="26"/>
      <c r="V302" s="16"/>
      <c r="W302" s="43"/>
    </row>
    <row r="303" spans="15:23" x14ac:dyDescent="0.25">
      <c r="O303" s="59"/>
      <c r="P303" s="26"/>
      <c r="Q303" s="16"/>
      <c r="R303" s="43"/>
      <c r="S303" s="366">
        <f t="shared" si="5"/>
        <v>0</v>
      </c>
      <c r="T303" s="54"/>
      <c r="U303" s="26"/>
      <c r="V303" s="16"/>
      <c r="W303" s="43"/>
    </row>
    <row r="304" spans="15:23" x14ac:dyDescent="0.25">
      <c r="O304" s="59"/>
      <c r="P304" s="26"/>
      <c r="Q304" s="16"/>
      <c r="R304" s="43"/>
      <c r="S304" s="366">
        <f t="shared" si="5"/>
        <v>0</v>
      </c>
      <c r="T304" s="54"/>
      <c r="U304" s="26"/>
      <c r="V304" s="16"/>
      <c r="W304" s="43"/>
    </row>
    <row r="305" spans="15:23" x14ac:dyDescent="0.25">
      <c r="O305" s="59"/>
      <c r="P305" s="26"/>
      <c r="Q305" s="16"/>
      <c r="R305" s="43"/>
      <c r="S305" s="366">
        <f t="shared" si="5"/>
        <v>0</v>
      </c>
      <c r="T305" s="54"/>
      <c r="U305" s="26"/>
      <c r="V305" s="16"/>
      <c r="W305" s="43"/>
    </row>
    <row r="306" spans="15:23" x14ac:dyDescent="0.25">
      <c r="O306" s="59"/>
      <c r="P306" s="26"/>
      <c r="Q306" s="16"/>
      <c r="R306" s="43"/>
      <c r="S306" s="366">
        <f t="shared" si="5"/>
        <v>0</v>
      </c>
      <c r="T306" s="54"/>
      <c r="U306" s="26"/>
      <c r="V306" s="16"/>
      <c r="W306" s="43"/>
    </row>
    <row r="307" spans="15:23" x14ac:dyDescent="0.25">
      <c r="O307" s="59"/>
      <c r="P307" s="26"/>
      <c r="Q307" s="16"/>
      <c r="R307" s="43"/>
      <c r="S307" s="366">
        <f t="shared" si="5"/>
        <v>0</v>
      </c>
      <c r="T307" s="54"/>
      <c r="U307" s="26"/>
      <c r="V307" s="16"/>
      <c r="W307" s="43"/>
    </row>
    <row r="308" spans="15:23" x14ac:dyDescent="0.25">
      <c r="O308" s="59"/>
      <c r="P308" s="26"/>
      <c r="Q308" s="16"/>
      <c r="R308" s="43"/>
      <c r="S308" s="366">
        <f t="shared" si="5"/>
        <v>0</v>
      </c>
      <c r="T308" s="54"/>
      <c r="U308" s="26"/>
      <c r="V308" s="16"/>
      <c r="W308" s="43"/>
    </row>
    <row r="309" spans="15:23" x14ac:dyDescent="0.25">
      <c r="O309" s="59"/>
      <c r="P309" s="26"/>
      <c r="Q309" s="16"/>
      <c r="R309" s="43"/>
      <c r="S309" s="366">
        <f t="shared" si="5"/>
        <v>0</v>
      </c>
      <c r="T309" s="54"/>
      <c r="U309" s="26"/>
      <c r="V309" s="16"/>
      <c r="W309" s="43"/>
    </row>
    <row r="310" spans="15:23" x14ac:dyDescent="0.25">
      <c r="O310" s="59"/>
      <c r="P310" s="26"/>
      <c r="Q310" s="16"/>
      <c r="R310" s="43"/>
      <c r="S310" s="366">
        <f t="shared" si="5"/>
        <v>0</v>
      </c>
      <c r="T310" s="54"/>
      <c r="U310" s="26"/>
      <c r="V310" s="16"/>
      <c r="W310" s="43"/>
    </row>
    <row r="311" spans="15:23" x14ac:dyDescent="0.25">
      <c r="O311" s="59"/>
      <c r="P311" s="26"/>
      <c r="Q311" s="16"/>
      <c r="R311" s="43"/>
      <c r="S311" s="366">
        <f t="shared" si="5"/>
        <v>0</v>
      </c>
      <c r="T311" s="54"/>
      <c r="U311" s="26"/>
      <c r="V311" s="16"/>
      <c r="W311" s="43"/>
    </row>
    <row r="312" spans="15:23" x14ac:dyDescent="0.25">
      <c r="O312" s="59"/>
      <c r="P312" s="26"/>
      <c r="Q312" s="16"/>
      <c r="R312" s="43"/>
      <c r="S312" s="366">
        <f t="shared" si="5"/>
        <v>0</v>
      </c>
      <c r="T312" s="54"/>
      <c r="U312" s="26"/>
      <c r="V312" s="16"/>
      <c r="W312" s="43"/>
    </row>
    <row r="313" spans="15:23" x14ac:dyDescent="0.25">
      <c r="O313" s="59"/>
      <c r="P313" s="26"/>
      <c r="Q313" s="16"/>
      <c r="R313" s="43"/>
      <c r="S313" s="366">
        <f t="shared" si="5"/>
        <v>0</v>
      </c>
      <c r="T313" s="54"/>
      <c r="U313" s="26"/>
      <c r="V313" s="16"/>
      <c r="W313" s="43"/>
    </row>
    <row r="314" spans="15:23" x14ac:dyDescent="0.25">
      <c r="O314" s="59"/>
      <c r="P314" s="26"/>
      <c r="Q314" s="16"/>
      <c r="R314" s="43"/>
      <c r="S314" s="366">
        <f t="shared" si="5"/>
        <v>0</v>
      </c>
      <c r="T314" s="54"/>
      <c r="U314" s="26"/>
      <c r="V314" s="16"/>
      <c r="W314" s="43"/>
    </row>
    <row r="315" spans="15:23" x14ac:dyDescent="0.25">
      <c r="O315" s="59"/>
      <c r="P315" s="26"/>
      <c r="Q315" s="16"/>
      <c r="R315" s="43"/>
      <c r="S315" s="366">
        <f t="shared" si="5"/>
        <v>0</v>
      </c>
      <c r="T315" s="54"/>
      <c r="U315" s="26"/>
      <c r="V315" s="16"/>
      <c r="W315" s="43"/>
    </row>
    <row r="316" spans="15:23" x14ac:dyDescent="0.25">
      <c r="O316" s="60"/>
      <c r="P316" s="61"/>
      <c r="Q316" s="45"/>
      <c r="R316" s="46"/>
      <c r="S316" s="369">
        <f t="shared" si="5"/>
        <v>0</v>
      </c>
      <c r="T316" s="62"/>
      <c r="U316" s="61"/>
      <c r="V316" s="45"/>
      <c r="W316" s="46"/>
    </row>
  </sheetData>
  <mergeCells count="2">
    <mergeCell ref="O3:R4"/>
    <mergeCell ref="S3:W4"/>
  </mergeCells>
  <pageMargins left="0.7" right="0.7" top="0.75" bottom="0.75" header="0.3" footer="0.3"/>
  <pageSetup paperSize="9"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D6BD-A3E1-4007-8AA6-301D7CCDDC2D}">
  <sheetPr codeName="Sheet31">
    <pageSetUpPr autoPageBreaks="0" fitToPage="1"/>
  </sheetPr>
  <dimension ref="A1:O87"/>
  <sheetViews>
    <sheetView workbookViewId="0">
      <selection activeCell="F4" sqref="F4"/>
    </sheetView>
  </sheetViews>
  <sheetFormatPr defaultColWidth="8.85546875" defaultRowHeight="15" x14ac:dyDescent="0.25"/>
  <cols>
    <col min="1" max="1" width="8.85546875" style="1"/>
    <col min="2" max="2" width="11.42578125" style="1" bestFit="1" customWidth="1"/>
    <col min="3" max="7" width="8.85546875" style="1"/>
    <col min="8" max="10" width="10.42578125" style="1" bestFit="1" customWidth="1"/>
    <col min="11" max="11" width="11.42578125" style="1" bestFit="1" customWidth="1"/>
    <col min="12" max="16384" width="8.85546875" style="1"/>
  </cols>
  <sheetData>
    <row r="1" spans="1:15" s="3" customFormat="1" ht="27.6" customHeight="1" x14ac:dyDescent="0.25">
      <c r="A1" s="2" t="s">
        <v>0</v>
      </c>
      <c r="B1" s="4"/>
      <c r="C1" s="4"/>
      <c r="K1" s="5"/>
      <c r="M1" s="5"/>
      <c r="N1" s="5" t="s">
        <v>5</v>
      </c>
    </row>
    <row r="2" spans="1:15" ht="14.45" customHeight="1" x14ac:dyDescent="0.25"/>
    <row r="3" spans="1:15" ht="14.45" customHeight="1" x14ac:dyDescent="0.25">
      <c r="B3" s="1" t="s">
        <v>234</v>
      </c>
      <c r="D3" s="1" t="s">
        <v>235</v>
      </c>
      <c r="F3" s="1" t="s">
        <v>867</v>
      </c>
    </row>
    <row r="4" spans="1:15" ht="14.45" customHeight="1" x14ac:dyDescent="0.25">
      <c r="B4" s="1" t="s">
        <v>208</v>
      </c>
      <c r="C4" s="10"/>
      <c r="D4" s="1" t="s">
        <v>223</v>
      </c>
      <c r="E4" s="10"/>
      <c r="F4" s="1" t="s">
        <v>898</v>
      </c>
      <c r="G4" s="10"/>
    </row>
    <row r="5" spans="1:15" x14ac:dyDescent="0.25">
      <c r="B5" s="1" t="s">
        <v>209</v>
      </c>
      <c r="D5" s="1" t="s">
        <v>209</v>
      </c>
      <c r="F5" s="10" t="s">
        <v>868</v>
      </c>
    </row>
    <row r="6" spans="1:15" x14ac:dyDescent="0.25">
      <c r="B6" s="1" t="s">
        <v>210</v>
      </c>
      <c r="D6" s="1" t="s">
        <v>224</v>
      </c>
      <c r="F6" s="1" t="s">
        <v>869</v>
      </c>
    </row>
    <row r="7" spans="1:15" x14ac:dyDescent="0.25">
      <c r="B7" s="1" t="s">
        <v>211</v>
      </c>
      <c r="D7" s="1" t="s">
        <v>210</v>
      </c>
      <c r="F7" s="1" t="s">
        <v>870</v>
      </c>
    </row>
    <row r="8" spans="1:15" x14ac:dyDescent="0.25">
      <c r="B8" s="1" t="s">
        <v>212</v>
      </c>
      <c r="C8" s="10"/>
      <c r="D8" s="1" t="s">
        <v>225</v>
      </c>
      <c r="F8" s="1" t="s">
        <v>871</v>
      </c>
      <c r="G8" s="10"/>
    </row>
    <row r="9" spans="1:15" x14ac:dyDescent="0.25">
      <c r="B9" s="1" t="s">
        <v>213</v>
      </c>
      <c r="D9" s="1" t="s">
        <v>211</v>
      </c>
      <c r="F9" s="10" t="s">
        <v>872</v>
      </c>
    </row>
    <row r="10" spans="1:15" x14ac:dyDescent="0.25">
      <c r="B10" s="1" t="s">
        <v>214</v>
      </c>
      <c r="C10" s="10"/>
      <c r="D10" s="1" t="s">
        <v>226</v>
      </c>
      <c r="E10" s="10"/>
      <c r="F10" s="1" t="s">
        <v>873</v>
      </c>
      <c r="G10" s="10"/>
    </row>
    <row r="11" spans="1:15" x14ac:dyDescent="0.25">
      <c r="B11" s="1" t="s">
        <v>215</v>
      </c>
      <c r="C11" s="10"/>
      <c r="D11" s="1" t="s">
        <v>212</v>
      </c>
      <c r="F11" s="10" t="s">
        <v>874</v>
      </c>
      <c r="G11" s="10"/>
    </row>
    <row r="12" spans="1:15" x14ac:dyDescent="0.25">
      <c r="D12" s="1" t="s">
        <v>227</v>
      </c>
      <c r="F12" s="10" t="s">
        <v>875</v>
      </c>
    </row>
    <row r="13" spans="1:15" x14ac:dyDescent="0.25">
      <c r="B13" s="10"/>
      <c r="C13" s="10"/>
      <c r="D13" s="1" t="s">
        <v>213</v>
      </c>
      <c r="F13" s="1" t="s">
        <v>876</v>
      </c>
      <c r="G13" s="10"/>
      <c r="H13" s="6"/>
      <c r="I13" s="6"/>
      <c r="J13" s="6"/>
      <c r="K13" s="6"/>
      <c r="L13" s="6"/>
      <c r="M13" s="6"/>
      <c r="N13" s="6"/>
      <c r="O13" s="6"/>
    </row>
    <row r="14" spans="1:15" x14ac:dyDescent="0.25">
      <c r="B14" s="10"/>
      <c r="C14" s="10"/>
      <c r="D14" s="1" t="s">
        <v>228</v>
      </c>
      <c r="E14" s="10"/>
      <c r="F14" s="10" t="s">
        <v>877</v>
      </c>
      <c r="G14" s="10"/>
      <c r="H14" s="6"/>
      <c r="I14" s="6"/>
      <c r="J14" s="6"/>
      <c r="K14" s="6"/>
      <c r="L14" s="6"/>
      <c r="M14" s="6"/>
      <c r="N14" s="6"/>
      <c r="O14" s="6"/>
    </row>
    <row r="15" spans="1:15" x14ac:dyDescent="0.25">
      <c r="D15" s="1" t="s">
        <v>214</v>
      </c>
      <c r="F15" s="10" t="s">
        <v>878</v>
      </c>
      <c r="H15" s="6"/>
      <c r="I15" s="6"/>
      <c r="J15" s="6"/>
      <c r="K15" s="6"/>
      <c r="L15" s="6"/>
      <c r="M15" s="6"/>
      <c r="N15" s="6"/>
      <c r="O15" s="6"/>
    </row>
    <row r="16" spans="1:15" x14ac:dyDescent="0.25">
      <c r="B16" s="10"/>
      <c r="C16" s="10"/>
      <c r="D16" s="1" t="s">
        <v>229</v>
      </c>
      <c r="E16" s="10"/>
      <c r="F16" s="1" t="s">
        <v>879</v>
      </c>
      <c r="G16" s="10"/>
      <c r="H16" s="6"/>
      <c r="I16" s="6"/>
      <c r="J16" s="6"/>
      <c r="K16" s="6"/>
      <c r="L16" s="6"/>
      <c r="M16" s="6"/>
      <c r="N16" s="6"/>
      <c r="O16" s="6"/>
    </row>
    <row r="17" spans="2:15" x14ac:dyDescent="0.25">
      <c r="B17" s="10"/>
      <c r="C17" s="10"/>
      <c r="D17" s="1" t="s">
        <v>215</v>
      </c>
      <c r="F17" s="10" t="s">
        <v>880</v>
      </c>
      <c r="G17" s="10"/>
      <c r="H17" s="6"/>
      <c r="I17" s="6"/>
      <c r="J17" s="6"/>
      <c r="K17" s="6"/>
      <c r="L17" s="6"/>
      <c r="M17" s="6"/>
      <c r="N17" s="6"/>
      <c r="O17" s="6"/>
    </row>
    <row r="18" spans="2:15" ht="14.45" customHeight="1" x14ac:dyDescent="0.25">
      <c r="B18" s="10"/>
      <c r="C18" s="10"/>
      <c r="D18" s="1" t="s">
        <v>230</v>
      </c>
      <c r="F18" s="10" t="s">
        <v>881</v>
      </c>
      <c r="G18" s="10"/>
      <c r="H18" s="6"/>
      <c r="I18" s="6"/>
      <c r="J18" s="6"/>
      <c r="K18" s="6"/>
      <c r="L18" s="6"/>
      <c r="M18" s="6"/>
      <c r="N18" s="6"/>
      <c r="O18" s="6"/>
    </row>
    <row r="19" spans="2:15" ht="14.45" customHeight="1" x14ac:dyDescent="0.25">
      <c r="B19" s="10"/>
      <c r="C19" s="10"/>
      <c r="D19" s="1" t="s">
        <v>237</v>
      </c>
      <c r="F19" s="10" t="s">
        <v>882</v>
      </c>
      <c r="G19" s="10"/>
      <c r="H19" s="6"/>
      <c r="I19" s="6"/>
      <c r="J19" s="6"/>
      <c r="K19" s="6"/>
      <c r="L19" s="6"/>
      <c r="M19" s="6"/>
      <c r="N19" s="6"/>
      <c r="O19" s="6"/>
    </row>
    <row r="20" spans="2:15" x14ac:dyDescent="0.25">
      <c r="B20" s="10"/>
      <c r="C20" s="10"/>
      <c r="D20" s="1" t="s">
        <v>236</v>
      </c>
      <c r="E20" s="10"/>
      <c r="F20" s="10" t="s">
        <v>883</v>
      </c>
      <c r="G20" s="10"/>
      <c r="H20" s="6"/>
      <c r="I20" s="6"/>
      <c r="J20" s="6"/>
      <c r="K20" s="6"/>
      <c r="L20" s="6"/>
      <c r="M20" s="6"/>
      <c r="N20" s="6"/>
      <c r="O20" s="6"/>
    </row>
    <row r="21" spans="2:15" x14ac:dyDescent="0.25">
      <c r="F21" s="10" t="s">
        <v>884</v>
      </c>
      <c r="H21" s="6"/>
      <c r="I21" s="6"/>
      <c r="J21" s="6"/>
      <c r="K21" s="6"/>
      <c r="L21" s="6"/>
      <c r="M21" s="6"/>
      <c r="N21" s="6"/>
      <c r="O21" s="6"/>
    </row>
    <row r="22" spans="2:15" x14ac:dyDescent="0.25">
      <c r="F22" s="1" t="s">
        <v>885</v>
      </c>
    </row>
    <row r="23" spans="2:15" x14ac:dyDescent="0.25">
      <c r="F23" s="1" t="s">
        <v>886</v>
      </c>
    </row>
    <row r="24" spans="2:15" x14ac:dyDescent="0.25">
      <c r="F24" s="1" t="s">
        <v>887</v>
      </c>
    </row>
    <row r="25" spans="2:15" x14ac:dyDescent="0.25">
      <c r="F25" s="1" t="s">
        <v>888</v>
      </c>
    </row>
    <row r="26" spans="2:15" x14ac:dyDescent="0.25">
      <c r="F26" s="1" t="s">
        <v>889</v>
      </c>
    </row>
    <row r="27" spans="2:15" x14ac:dyDescent="0.25">
      <c r="F27" s="1" t="s">
        <v>890</v>
      </c>
    </row>
    <row r="28" spans="2:15" x14ac:dyDescent="0.25">
      <c r="F28" s="1" t="s">
        <v>891</v>
      </c>
    </row>
    <row r="29" spans="2:15" x14ac:dyDescent="0.25">
      <c r="F29" s="1" t="s">
        <v>892</v>
      </c>
    </row>
    <row r="30" spans="2:15" x14ac:dyDescent="0.25">
      <c r="F30" s="1" t="s">
        <v>893</v>
      </c>
    </row>
    <row r="31" spans="2:15" x14ac:dyDescent="0.25">
      <c r="F31" s="1" t="s">
        <v>894</v>
      </c>
    </row>
    <row r="32" spans="2:15" x14ac:dyDescent="0.25">
      <c r="F32" s="1" t="s">
        <v>895</v>
      </c>
    </row>
    <row r="33" spans="2:7" x14ac:dyDescent="0.25">
      <c r="F33" s="1" t="s">
        <v>896</v>
      </c>
    </row>
    <row r="34" spans="2:7" x14ac:dyDescent="0.25">
      <c r="F34" s="1" t="s">
        <v>897</v>
      </c>
    </row>
    <row r="47" spans="2:7" x14ac:dyDescent="0.25">
      <c r="B47" s="10"/>
      <c r="C47" s="10"/>
      <c r="D47" s="10"/>
      <c r="E47" s="10"/>
      <c r="G47" s="10"/>
    </row>
    <row r="48" spans="2:7" x14ac:dyDescent="0.25">
      <c r="F48" s="10"/>
    </row>
    <row r="65" spans="2:2" x14ac:dyDescent="0.25">
      <c r="B65" s="10"/>
    </row>
    <row r="73" spans="2:2" x14ac:dyDescent="0.25">
      <c r="B73" s="10"/>
    </row>
    <row r="77" spans="2:2" x14ac:dyDescent="0.25">
      <c r="B77" s="10"/>
    </row>
    <row r="87" spans="2:2" x14ac:dyDescent="0.25">
      <c r="B87" s="10"/>
    </row>
  </sheetData>
  <phoneticPr fontId="9" type="noConversion"/>
  <pageMargins left="0.7" right="0.7" top="0.75" bottom="0.75" header="0.3" footer="0.3"/>
  <pageSetup paperSize="9"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9B71-3A24-479D-8EE0-8A10D6A08908}">
  <sheetPr codeName="Sheet4">
    <tabColor rgb="FF1E384E"/>
    <pageSetUpPr autoPageBreaks="0" fitToPage="1"/>
  </sheetPr>
  <dimension ref="A1:Z57"/>
  <sheetViews>
    <sheetView showGridLines="0" showRowColHeaders="0" workbookViewId="0">
      <selection activeCell="A12" sqref="A12:C13"/>
    </sheetView>
  </sheetViews>
  <sheetFormatPr defaultColWidth="8.85546875" defaultRowHeight="18" x14ac:dyDescent="0.25"/>
  <cols>
    <col min="1" max="3" width="10.5703125" style="80" customWidth="1"/>
    <col min="4" max="4" width="4.5703125" style="69" customWidth="1"/>
    <col min="5" max="7" width="7.140625" style="69" customWidth="1"/>
    <col min="8" max="8" width="8.7109375" style="69" customWidth="1"/>
    <col min="9" max="15" width="8.5703125" style="69" customWidth="1"/>
    <col min="16" max="16" width="11.7109375" style="69" customWidth="1"/>
    <col min="17" max="17" width="5.5703125" style="69" customWidth="1"/>
    <col min="18" max="20" width="9.5703125" style="69" customWidth="1"/>
    <col min="21" max="21" width="11.140625" style="69" bestFit="1" customWidth="1"/>
    <col min="22" max="25" width="10.7109375" style="69" customWidth="1"/>
    <col min="26" max="26" width="9.5703125" style="69" customWidth="1"/>
    <col min="27" max="16384" width="8.85546875" style="69"/>
  </cols>
  <sheetData>
    <row r="1" spans="1:26" s="74" customFormat="1" ht="36" customHeight="1" x14ac:dyDescent="0.2">
      <c r="A1" s="860" t="s">
        <v>89</v>
      </c>
      <c r="B1" s="860"/>
      <c r="C1" s="860"/>
      <c r="E1" s="75" t="str">
        <f>Landing!A2</f>
        <v>NEC Fully Connected Order Form - FIT Show 2025</v>
      </c>
      <c r="K1" s="76"/>
      <c r="L1" s="68"/>
      <c r="M1" s="68"/>
      <c r="O1" s="913" t="s">
        <v>670</v>
      </c>
      <c r="P1" s="913"/>
      <c r="Q1" s="913"/>
      <c r="R1" s="913"/>
      <c r="S1" s="913"/>
      <c r="T1" s="913"/>
      <c r="U1" s="913"/>
      <c r="V1" s="913"/>
      <c r="W1" s="913"/>
      <c r="X1" s="913"/>
      <c r="Y1" s="913"/>
    </row>
    <row r="2" spans="1:26" ht="15" customHeight="1" x14ac:dyDescent="0.2">
      <c r="A2" s="862"/>
      <c r="B2" s="862"/>
      <c r="C2" s="862"/>
      <c r="E2" s="695"/>
      <c r="K2" s="696"/>
      <c r="L2" s="697"/>
      <c r="M2" s="697"/>
      <c r="O2" s="698"/>
      <c r="P2" s="698"/>
      <c r="Q2" s="698"/>
      <c r="R2" s="698"/>
      <c r="S2" s="698"/>
      <c r="T2" s="698"/>
      <c r="U2" s="698"/>
      <c r="V2" s="698"/>
      <c r="W2" s="698"/>
      <c r="X2" s="698"/>
      <c r="Y2" s="698"/>
    </row>
    <row r="3" spans="1:26" ht="15" customHeight="1" x14ac:dyDescent="0.2">
      <c r="A3" s="914"/>
      <c r="B3" s="914"/>
      <c r="C3" s="914"/>
      <c r="R3" s="961" t="s">
        <v>857</v>
      </c>
      <c r="S3" s="961" t="s">
        <v>858</v>
      </c>
      <c r="T3" s="963" t="s">
        <v>859</v>
      </c>
      <c r="U3" s="965" t="s">
        <v>36</v>
      </c>
    </row>
    <row r="4" spans="1:26" ht="15" customHeight="1" x14ac:dyDescent="0.2">
      <c r="A4" s="930" t="s">
        <v>6</v>
      </c>
      <c r="B4" s="931"/>
      <c r="C4" s="932"/>
      <c r="E4" s="252"/>
      <c r="F4" s="252"/>
      <c r="G4" s="252"/>
      <c r="H4" s="252"/>
      <c r="I4" s="252"/>
      <c r="J4" s="252"/>
      <c r="K4" s="252"/>
      <c r="L4" s="252"/>
      <c r="M4" s="252"/>
      <c r="N4" s="252"/>
      <c r="O4" s="252"/>
      <c r="P4" s="252"/>
      <c r="Q4" s="252"/>
      <c r="R4" s="961"/>
      <c r="S4" s="961"/>
      <c r="T4" s="963"/>
      <c r="U4" s="965"/>
      <c r="V4" s="936" t="s">
        <v>241</v>
      </c>
      <c r="W4" s="937"/>
      <c r="X4" s="937"/>
      <c r="Y4" s="937"/>
      <c r="Z4" s="238"/>
    </row>
    <row r="5" spans="1:26" ht="15" customHeight="1" x14ac:dyDescent="0.2">
      <c r="A5" s="933"/>
      <c r="B5" s="934"/>
      <c r="C5" s="935"/>
      <c r="E5" s="959" t="s">
        <v>30</v>
      </c>
      <c r="F5" s="960"/>
      <c r="G5" s="960"/>
      <c r="H5" s="960"/>
      <c r="I5" s="960" t="s">
        <v>31</v>
      </c>
      <c r="J5" s="960"/>
      <c r="K5" s="960"/>
      <c r="L5" s="960"/>
      <c r="M5" s="960"/>
      <c r="N5" s="960"/>
      <c r="O5" s="960"/>
      <c r="P5" s="960"/>
      <c r="Q5" s="700" t="s">
        <v>240</v>
      </c>
      <c r="R5" s="962"/>
      <c r="S5" s="962"/>
      <c r="T5" s="964"/>
      <c r="U5" s="966"/>
      <c r="V5" s="699" t="s">
        <v>33</v>
      </c>
      <c r="W5" s="699" t="s">
        <v>34</v>
      </c>
      <c r="X5" s="699" t="s">
        <v>35</v>
      </c>
      <c r="Y5" s="699" t="s">
        <v>36</v>
      </c>
      <c r="Z5" s="238"/>
    </row>
    <row r="6" spans="1:26" ht="15" customHeight="1" x14ac:dyDescent="0.2">
      <c r="A6" s="930" t="s">
        <v>8</v>
      </c>
      <c r="B6" s="931"/>
      <c r="C6" s="932"/>
      <c r="E6" s="949" t="s">
        <v>671</v>
      </c>
      <c r="F6" s="950"/>
      <c r="G6" s="950"/>
      <c r="H6" s="950"/>
      <c r="I6" s="950"/>
      <c r="J6" s="950"/>
      <c r="K6" s="950"/>
      <c r="L6" s="950"/>
      <c r="M6" s="950"/>
      <c r="N6" s="950"/>
      <c r="O6" s="950"/>
      <c r="P6" s="513"/>
      <c r="Q6" s="514">
        <f>IF(SUM(Q7:Q10)&gt;0,9999,0)</f>
        <v>0</v>
      </c>
      <c r="R6" s="515"/>
      <c r="S6" s="515"/>
      <c r="T6" s="515"/>
      <c r="U6" s="515"/>
      <c r="V6" s="515"/>
      <c r="W6" s="515"/>
      <c r="X6" s="515"/>
      <c r="Y6" s="516"/>
    </row>
    <row r="7" spans="1:26" ht="15" customHeight="1" x14ac:dyDescent="0.2">
      <c r="A7" s="933"/>
      <c r="B7" s="934"/>
      <c r="C7" s="935"/>
      <c r="E7" s="957" t="s">
        <v>672</v>
      </c>
      <c r="F7" s="958"/>
      <c r="G7" s="958"/>
      <c r="H7" s="958"/>
      <c r="I7" s="967" t="s">
        <v>646</v>
      </c>
      <c r="J7" s="894"/>
      <c r="K7" s="894"/>
      <c r="L7" s="894"/>
      <c r="M7" s="894"/>
      <c r="N7" s="894"/>
      <c r="O7" s="894"/>
      <c r="P7" s="894"/>
      <c r="Q7" s="383"/>
      <c r="R7" s="499">
        <v>441</v>
      </c>
      <c r="S7" s="500">
        <v>441</v>
      </c>
      <c r="T7" s="500">
        <v>441</v>
      </c>
      <c r="U7" s="501">
        <v>441</v>
      </c>
      <c r="V7" s="499">
        <f>$Q7*R7</f>
        <v>0</v>
      </c>
      <c r="W7" s="500">
        <f t="shared" ref="W7:Y10" si="0">$Q7*S7</f>
        <v>0</v>
      </c>
      <c r="X7" s="500">
        <f t="shared" si="0"/>
        <v>0</v>
      </c>
      <c r="Y7" s="517">
        <f t="shared" si="0"/>
        <v>0</v>
      </c>
    </row>
    <row r="8" spans="1:26" ht="15" customHeight="1" x14ac:dyDescent="0.2">
      <c r="A8" s="852" t="s">
        <v>840</v>
      </c>
      <c r="B8" s="853"/>
      <c r="C8" s="854"/>
      <c r="E8" s="976" t="s">
        <v>673</v>
      </c>
      <c r="F8" s="977"/>
      <c r="G8" s="977"/>
      <c r="H8" s="977"/>
      <c r="I8" s="968" t="s">
        <v>647</v>
      </c>
      <c r="J8" s="888"/>
      <c r="K8" s="888"/>
      <c r="L8" s="888"/>
      <c r="M8" s="888"/>
      <c r="N8" s="888"/>
      <c r="O8" s="888"/>
      <c r="P8" s="888"/>
      <c r="Q8" s="383"/>
      <c r="R8" s="502">
        <v>567</v>
      </c>
      <c r="S8" s="503">
        <v>567</v>
      </c>
      <c r="T8" s="503">
        <v>567</v>
      </c>
      <c r="U8" s="504">
        <v>567</v>
      </c>
      <c r="V8" s="502">
        <f t="shared" ref="V8" si="1">$Q8*R8</f>
        <v>0</v>
      </c>
      <c r="W8" s="503">
        <f t="shared" ref="W8" si="2">$Q8*S8</f>
        <v>0</v>
      </c>
      <c r="X8" s="503">
        <f t="shared" ref="X8" si="3">$Q8*T8</f>
        <v>0</v>
      </c>
      <c r="Y8" s="518">
        <f t="shared" ref="Y8" si="4">$Q8*U8</f>
        <v>0</v>
      </c>
    </row>
    <row r="9" spans="1:26" ht="15" customHeight="1" x14ac:dyDescent="0.2">
      <c r="A9" s="855"/>
      <c r="B9" s="856"/>
      <c r="C9" s="857"/>
      <c r="E9" s="976" t="s">
        <v>674</v>
      </c>
      <c r="F9" s="977"/>
      <c r="G9" s="977"/>
      <c r="H9" s="977"/>
      <c r="I9" s="968" t="s">
        <v>647</v>
      </c>
      <c r="J9" s="888"/>
      <c r="K9" s="888"/>
      <c r="L9" s="888"/>
      <c r="M9" s="888"/>
      <c r="N9" s="888"/>
      <c r="O9" s="888"/>
      <c r="P9" s="888"/>
      <c r="Q9" s="383"/>
      <c r="R9" s="502">
        <v>693</v>
      </c>
      <c r="S9" s="503">
        <v>693</v>
      </c>
      <c r="T9" s="503">
        <v>693</v>
      </c>
      <c r="U9" s="504">
        <v>693</v>
      </c>
      <c r="V9" s="502">
        <f t="shared" ref="V9:V10" si="5">$Q9*R9</f>
        <v>0</v>
      </c>
      <c r="W9" s="503">
        <f t="shared" si="0"/>
        <v>0</v>
      </c>
      <c r="X9" s="503">
        <f t="shared" si="0"/>
        <v>0</v>
      </c>
      <c r="Y9" s="518">
        <f t="shared" si="0"/>
        <v>0</v>
      </c>
    </row>
    <row r="10" spans="1:26" ht="15" customHeight="1" x14ac:dyDescent="0.2">
      <c r="A10" s="943" t="s">
        <v>828</v>
      </c>
      <c r="B10" s="944"/>
      <c r="C10" s="945"/>
      <c r="E10" s="953" t="s">
        <v>675</v>
      </c>
      <c r="F10" s="954"/>
      <c r="G10" s="954"/>
      <c r="H10" s="954"/>
      <c r="I10" s="975" t="s">
        <v>648</v>
      </c>
      <c r="J10" s="891"/>
      <c r="K10" s="891"/>
      <c r="L10" s="891"/>
      <c r="M10" s="891"/>
      <c r="N10" s="891"/>
      <c r="O10" s="891"/>
      <c r="P10" s="891"/>
      <c r="Q10" s="383"/>
      <c r="R10" s="505">
        <v>819</v>
      </c>
      <c r="S10" s="506">
        <v>819</v>
      </c>
      <c r="T10" s="506">
        <v>819</v>
      </c>
      <c r="U10" s="507">
        <v>819</v>
      </c>
      <c r="V10" s="505">
        <f t="shared" si="5"/>
        <v>0</v>
      </c>
      <c r="W10" s="506">
        <f t="shared" si="0"/>
        <v>0</v>
      </c>
      <c r="X10" s="506">
        <f t="shared" si="0"/>
        <v>0</v>
      </c>
      <c r="Y10" s="519">
        <f t="shared" si="0"/>
        <v>0</v>
      </c>
    </row>
    <row r="11" spans="1:26" ht="15" customHeight="1" x14ac:dyDescent="0.2">
      <c r="A11" s="946"/>
      <c r="B11" s="947"/>
      <c r="C11" s="948"/>
      <c r="E11" s="955" t="s">
        <v>37</v>
      </c>
      <c r="F11" s="956"/>
      <c r="G11" s="956"/>
      <c r="H11" s="956"/>
      <c r="I11" s="951"/>
      <c r="J11" s="951"/>
      <c r="K11" s="951"/>
      <c r="L11" s="951"/>
      <c r="M11" s="951"/>
      <c r="N11" s="951"/>
      <c r="O11" s="951"/>
      <c r="P11" s="455"/>
      <c r="Q11" s="251">
        <f>IF(SUM(Q12:Q15)&gt;0,9999,0)</f>
        <v>0</v>
      </c>
      <c r="R11" s="508"/>
      <c r="S11" s="509"/>
      <c r="T11" s="509"/>
      <c r="U11" s="509"/>
      <c r="V11" s="509"/>
      <c r="W11" s="509"/>
      <c r="X11" s="509"/>
      <c r="Y11" s="520"/>
    </row>
    <row r="12" spans="1:26" ht="15" customHeight="1" x14ac:dyDescent="0.2">
      <c r="A12" s="866" t="s">
        <v>855</v>
      </c>
      <c r="B12" s="867"/>
      <c r="C12" s="868"/>
      <c r="E12" s="957" t="s">
        <v>38</v>
      </c>
      <c r="F12" s="958"/>
      <c r="G12" s="958"/>
      <c r="H12" s="958"/>
      <c r="I12" s="967" t="s">
        <v>39</v>
      </c>
      <c r="J12" s="894"/>
      <c r="K12" s="894"/>
      <c r="L12" s="894"/>
      <c r="M12" s="894"/>
      <c r="N12" s="894"/>
      <c r="O12" s="894"/>
      <c r="P12" s="894"/>
      <c r="Q12" s="383"/>
      <c r="R12" s="499">
        <v>774.89440000000013</v>
      </c>
      <c r="S12" s="500">
        <f>R12*1.07</f>
        <v>829.13700800000015</v>
      </c>
      <c r="T12" s="500">
        <f>S12*1.2</f>
        <v>994.96440960000018</v>
      </c>
      <c r="U12" s="501">
        <f>T12*1.3</f>
        <v>1293.4537324800003</v>
      </c>
      <c r="V12" s="499">
        <f t="shared" ref="V12:Y15" si="6">$Q12*R12</f>
        <v>0</v>
      </c>
      <c r="W12" s="500">
        <f t="shared" si="6"/>
        <v>0</v>
      </c>
      <c r="X12" s="500">
        <f t="shared" si="6"/>
        <v>0</v>
      </c>
      <c r="Y12" s="517">
        <f t="shared" si="6"/>
        <v>0</v>
      </c>
    </row>
    <row r="13" spans="1:26" ht="15" customHeight="1" x14ac:dyDescent="0.2">
      <c r="A13" s="869"/>
      <c r="B13" s="870"/>
      <c r="C13" s="871"/>
      <c r="E13" s="976" t="s">
        <v>40</v>
      </c>
      <c r="F13" s="977"/>
      <c r="G13" s="977"/>
      <c r="H13" s="977"/>
      <c r="I13" s="968" t="s">
        <v>41</v>
      </c>
      <c r="J13" s="888"/>
      <c r="K13" s="888"/>
      <c r="L13" s="888"/>
      <c r="M13" s="888"/>
      <c r="N13" s="888"/>
      <c r="O13" s="888"/>
      <c r="P13" s="888"/>
      <c r="Q13" s="383"/>
      <c r="R13" s="502">
        <v>2086.5600000000004</v>
      </c>
      <c r="S13" s="503">
        <f t="shared" ref="S13:S15" si="7">R13*1.07</f>
        <v>2232.6192000000005</v>
      </c>
      <c r="T13" s="503">
        <f t="shared" ref="T13:T15" si="8">S13*1.2</f>
        <v>2679.1430400000004</v>
      </c>
      <c r="U13" s="504">
        <f t="shared" ref="U13:U15" si="9">T13*1.3</f>
        <v>3482.8859520000005</v>
      </c>
      <c r="V13" s="502">
        <f t="shared" si="6"/>
        <v>0</v>
      </c>
      <c r="W13" s="503">
        <f t="shared" si="6"/>
        <v>0</v>
      </c>
      <c r="X13" s="503">
        <f t="shared" si="6"/>
        <v>0</v>
      </c>
      <c r="Y13" s="518">
        <f t="shared" si="6"/>
        <v>0</v>
      </c>
    </row>
    <row r="14" spans="1:26" ht="15" customHeight="1" x14ac:dyDescent="0.2">
      <c r="A14" s="852" t="s">
        <v>665</v>
      </c>
      <c r="B14" s="853"/>
      <c r="C14" s="854"/>
      <c r="E14" s="976" t="s">
        <v>42</v>
      </c>
      <c r="F14" s="977"/>
      <c r="G14" s="977"/>
      <c r="H14" s="977"/>
      <c r="I14" s="968" t="s">
        <v>43</v>
      </c>
      <c r="J14" s="888"/>
      <c r="K14" s="888"/>
      <c r="L14" s="888"/>
      <c r="M14" s="888"/>
      <c r="N14" s="888"/>
      <c r="O14" s="888"/>
      <c r="P14" s="888"/>
      <c r="Q14" s="383"/>
      <c r="R14" s="502">
        <v>4694.76</v>
      </c>
      <c r="S14" s="503">
        <f t="shared" si="7"/>
        <v>5023.3932000000004</v>
      </c>
      <c r="T14" s="503">
        <f t="shared" si="8"/>
        <v>6028.0718400000005</v>
      </c>
      <c r="U14" s="504">
        <f t="shared" si="9"/>
        <v>7836.4933920000012</v>
      </c>
      <c r="V14" s="502">
        <f t="shared" si="6"/>
        <v>0</v>
      </c>
      <c r="W14" s="503">
        <f t="shared" si="6"/>
        <v>0</v>
      </c>
      <c r="X14" s="503">
        <f t="shared" si="6"/>
        <v>0</v>
      </c>
      <c r="Y14" s="518">
        <f t="shared" si="6"/>
        <v>0</v>
      </c>
    </row>
    <row r="15" spans="1:26" ht="15" customHeight="1" x14ac:dyDescent="0.2">
      <c r="A15" s="855"/>
      <c r="B15" s="856"/>
      <c r="C15" s="857"/>
      <c r="E15" s="953" t="s">
        <v>44</v>
      </c>
      <c r="F15" s="954"/>
      <c r="G15" s="954"/>
      <c r="H15" s="954"/>
      <c r="I15" s="975" t="s">
        <v>45</v>
      </c>
      <c r="J15" s="891"/>
      <c r="K15" s="891"/>
      <c r="L15" s="891"/>
      <c r="M15" s="891"/>
      <c r="N15" s="891"/>
      <c r="O15" s="891"/>
      <c r="P15" s="891"/>
      <c r="Q15" s="383"/>
      <c r="R15" s="505">
        <v>7393.68</v>
      </c>
      <c r="S15" s="506">
        <f t="shared" si="7"/>
        <v>7911.2376000000004</v>
      </c>
      <c r="T15" s="506">
        <f t="shared" si="8"/>
        <v>9493.4851199999994</v>
      </c>
      <c r="U15" s="507">
        <f t="shared" si="9"/>
        <v>12341.530655999999</v>
      </c>
      <c r="V15" s="505">
        <f t="shared" si="6"/>
        <v>0</v>
      </c>
      <c r="W15" s="506">
        <f t="shared" si="6"/>
        <v>0</v>
      </c>
      <c r="X15" s="506">
        <f t="shared" si="6"/>
        <v>0</v>
      </c>
      <c r="Y15" s="519">
        <f t="shared" si="6"/>
        <v>0</v>
      </c>
    </row>
    <row r="16" spans="1:26" ht="15" customHeight="1" x14ac:dyDescent="0.2">
      <c r="A16" s="852" t="s">
        <v>865</v>
      </c>
      <c r="B16" s="853"/>
      <c r="C16" s="854"/>
      <c r="E16" s="955" t="s">
        <v>46</v>
      </c>
      <c r="F16" s="956"/>
      <c r="G16" s="956"/>
      <c r="H16" s="956"/>
      <c r="I16" s="952"/>
      <c r="J16" s="952"/>
      <c r="K16" s="952"/>
      <c r="L16" s="952"/>
      <c r="M16" s="952"/>
      <c r="N16" s="952"/>
      <c r="O16" s="952"/>
      <c r="P16" s="498"/>
      <c r="Q16" s="251">
        <f>IF(SUM(Q17:Q18)&gt;0,9999,0)</f>
        <v>0</v>
      </c>
      <c r="R16" s="508"/>
      <c r="S16" s="509"/>
      <c r="T16" s="509"/>
      <c r="U16" s="509"/>
      <c r="V16" s="509"/>
      <c r="W16" s="509"/>
      <c r="X16" s="509"/>
      <c r="Y16" s="520"/>
    </row>
    <row r="17" spans="1:25" ht="15" customHeight="1" x14ac:dyDescent="0.2">
      <c r="A17" s="855"/>
      <c r="B17" s="856"/>
      <c r="C17" s="857"/>
      <c r="E17" s="957" t="s">
        <v>47</v>
      </c>
      <c r="F17" s="958"/>
      <c r="G17" s="958"/>
      <c r="H17" s="958"/>
      <c r="I17" s="967" t="s">
        <v>48</v>
      </c>
      <c r="J17" s="894"/>
      <c r="K17" s="894"/>
      <c r="L17" s="894"/>
      <c r="M17" s="894"/>
      <c r="N17" s="894"/>
      <c r="O17" s="894"/>
      <c r="P17" s="894"/>
      <c r="Q17" s="383"/>
      <c r="R17" s="499">
        <v>182.69440000000003</v>
      </c>
      <c r="S17" s="500">
        <f t="shared" ref="S17:S18" si="10">R17*1.07</f>
        <v>195.48300800000004</v>
      </c>
      <c r="T17" s="500">
        <f>S17*1.2</f>
        <v>234.57960960000003</v>
      </c>
      <c r="U17" s="501">
        <f>T17*1.3</f>
        <v>304.95349248000002</v>
      </c>
      <c r="V17" s="499">
        <f t="shared" ref="V17:Y18" si="11">$Q17*R17</f>
        <v>0</v>
      </c>
      <c r="W17" s="500">
        <f t="shared" si="11"/>
        <v>0</v>
      </c>
      <c r="X17" s="500">
        <f t="shared" si="11"/>
        <v>0</v>
      </c>
      <c r="Y17" s="517">
        <f t="shared" si="11"/>
        <v>0</v>
      </c>
    </row>
    <row r="18" spans="1:25" ht="15" customHeight="1" x14ac:dyDescent="0.2">
      <c r="A18" s="852" t="s">
        <v>146</v>
      </c>
      <c r="B18" s="853"/>
      <c r="C18" s="854"/>
      <c r="E18" s="953" t="s">
        <v>49</v>
      </c>
      <c r="F18" s="954"/>
      <c r="G18" s="954"/>
      <c r="H18" s="954"/>
      <c r="I18" s="975" t="s">
        <v>50</v>
      </c>
      <c r="J18" s="891"/>
      <c r="K18" s="891"/>
      <c r="L18" s="891"/>
      <c r="M18" s="891"/>
      <c r="N18" s="891"/>
      <c r="O18" s="891"/>
      <c r="P18" s="891"/>
      <c r="Q18" s="383"/>
      <c r="R18" s="505">
        <v>167.57440000000003</v>
      </c>
      <c r="S18" s="506">
        <f t="shared" si="10"/>
        <v>179.30460800000003</v>
      </c>
      <c r="T18" s="506">
        <f>S18*1.2</f>
        <v>215.16552960000004</v>
      </c>
      <c r="U18" s="507">
        <f>T18*1.3</f>
        <v>279.71518848000005</v>
      </c>
      <c r="V18" s="505">
        <f t="shared" si="11"/>
        <v>0</v>
      </c>
      <c r="W18" s="506">
        <f t="shared" si="11"/>
        <v>0</v>
      </c>
      <c r="X18" s="506">
        <f t="shared" si="11"/>
        <v>0</v>
      </c>
      <c r="Y18" s="519">
        <f t="shared" si="11"/>
        <v>0</v>
      </c>
    </row>
    <row r="19" spans="1:25" ht="15" customHeight="1" x14ac:dyDescent="0.2">
      <c r="A19" s="855"/>
      <c r="B19" s="856"/>
      <c r="C19" s="857"/>
      <c r="E19" s="955" t="s">
        <v>51</v>
      </c>
      <c r="F19" s="956"/>
      <c r="G19" s="956"/>
      <c r="H19" s="956"/>
      <c r="I19" s="952"/>
      <c r="J19" s="952"/>
      <c r="K19" s="952"/>
      <c r="L19" s="952"/>
      <c r="M19" s="952"/>
      <c r="N19" s="952"/>
      <c r="O19" s="952"/>
      <c r="P19" s="498"/>
      <c r="Q19" s="251">
        <f>IF(SUM(Q20)&gt;0,9999,0)</f>
        <v>0</v>
      </c>
      <c r="R19" s="508"/>
      <c r="S19" s="509"/>
      <c r="T19" s="509"/>
      <c r="U19" s="509"/>
      <c r="V19" s="509"/>
      <c r="W19" s="509"/>
      <c r="X19" s="509"/>
      <c r="Y19" s="520"/>
    </row>
    <row r="20" spans="1:25" ht="15" customHeight="1" x14ac:dyDescent="0.2">
      <c r="A20" s="852" t="s">
        <v>633</v>
      </c>
      <c r="B20" s="853"/>
      <c r="C20" s="854"/>
      <c r="E20" s="973" t="s">
        <v>52</v>
      </c>
      <c r="F20" s="974"/>
      <c r="G20" s="974"/>
      <c r="H20" s="974"/>
      <c r="I20" s="971" t="s">
        <v>53</v>
      </c>
      <c r="J20" s="972"/>
      <c r="K20" s="972"/>
      <c r="L20" s="972"/>
      <c r="M20" s="972"/>
      <c r="N20" s="972"/>
      <c r="O20" s="972"/>
      <c r="P20" s="972"/>
      <c r="Q20" s="384"/>
      <c r="R20" s="510">
        <v>114.66560000000001</v>
      </c>
      <c r="S20" s="511">
        <f>R20*1.07</f>
        <v>122.69219200000002</v>
      </c>
      <c r="T20" s="511">
        <f>S20*1.2</f>
        <v>147.23063040000002</v>
      </c>
      <c r="U20" s="512">
        <f>T20*1.3</f>
        <v>191.39981952000005</v>
      </c>
      <c r="V20" s="510">
        <f t="shared" ref="V20:Y20" si="12">$Q20*R20</f>
        <v>0</v>
      </c>
      <c r="W20" s="511">
        <f t="shared" si="12"/>
        <v>0</v>
      </c>
      <c r="X20" s="511">
        <f t="shared" si="12"/>
        <v>0</v>
      </c>
      <c r="Y20" s="521">
        <f t="shared" si="12"/>
        <v>0</v>
      </c>
    </row>
    <row r="21" spans="1:25" ht="15" customHeight="1" x14ac:dyDescent="0.2">
      <c r="A21" s="855"/>
      <c r="B21" s="856"/>
      <c r="C21" s="857"/>
      <c r="E21" s="117"/>
      <c r="F21" s="117"/>
      <c r="G21" s="117"/>
      <c r="H21" s="117"/>
      <c r="I21" s="117"/>
      <c r="J21" s="117"/>
      <c r="K21" s="117"/>
      <c r="L21" s="117"/>
      <c r="M21" s="117"/>
      <c r="N21" s="117"/>
      <c r="O21" s="117"/>
      <c r="P21" s="117"/>
      <c r="Q21" s="117"/>
      <c r="R21" s="117"/>
      <c r="S21" s="117"/>
      <c r="T21" s="117"/>
      <c r="U21" s="117"/>
      <c r="V21" s="117"/>
      <c r="W21" s="117"/>
      <c r="X21" s="117"/>
      <c r="Y21" s="117"/>
    </row>
    <row r="22" spans="1:25" ht="15" customHeight="1" x14ac:dyDescent="0.2">
      <c r="A22" s="877" t="s">
        <v>901</v>
      </c>
      <c r="B22" s="878"/>
      <c r="C22" s="879"/>
      <c r="E22" s="969" t="s">
        <v>816</v>
      </c>
      <c r="F22" s="970"/>
      <c r="G22" s="970"/>
      <c r="H22" s="970"/>
      <c r="I22" s="970"/>
      <c r="J22" s="970"/>
      <c r="K22" s="970"/>
      <c r="L22" s="970"/>
      <c r="M22" s="970"/>
      <c r="N22" s="970"/>
      <c r="O22" s="970"/>
      <c r="P22" s="970"/>
      <c r="Q22" s="970"/>
      <c r="R22" s="970"/>
      <c r="S22" s="970"/>
      <c r="T22" s="970"/>
      <c r="U22" s="970"/>
      <c r="V22" s="970"/>
      <c r="W22" s="970"/>
      <c r="X22" s="970"/>
      <c r="Y22" s="970"/>
    </row>
    <row r="23" spans="1:25" ht="15" customHeight="1" x14ac:dyDescent="0.2">
      <c r="A23" s="880"/>
      <c r="B23" s="881"/>
      <c r="C23" s="882"/>
      <c r="E23" s="970"/>
      <c r="F23" s="970"/>
      <c r="G23" s="970"/>
      <c r="H23" s="970"/>
      <c r="I23" s="970"/>
      <c r="J23" s="970"/>
      <c r="K23" s="970"/>
      <c r="L23" s="970"/>
      <c r="M23" s="970"/>
      <c r="N23" s="970"/>
      <c r="O23" s="970"/>
      <c r="P23" s="970"/>
      <c r="Q23" s="970"/>
      <c r="R23" s="970"/>
      <c r="S23" s="970"/>
      <c r="T23" s="970"/>
      <c r="U23" s="970"/>
      <c r="V23" s="970"/>
      <c r="W23" s="970"/>
      <c r="X23" s="970"/>
      <c r="Y23" s="970"/>
    </row>
    <row r="24" spans="1:25" ht="15" customHeight="1" x14ac:dyDescent="0.2">
      <c r="A24" s="852" t="s">
        <v>666</v>
      </c>
      <c r="B24" s="853"/>
      <c r="C24" s="854"/>
      <c r="E24" s="970"/>
      <c r="F24" s="970"/>
      <c r="G24" s="970"/>
      <c r="H24" s="970"/>
      <c r="I24" s="970"/>
      <c r="J24" s="970"/>
      <c r="K24" s="970"/>
      <c r="L24" s="970"/>
      <c r="M24" s="970"/>
      <c r="N24" s="970"/>
      <c r="O24" s="970"/>
      <c r="P24" s="970"/>
      <c r="Q24" s="970"/>
      <c r="R24" s="970"/>
      <c r="S24" s="970"/>
      <c r="T24" s="970"/>
      <c r="U24" s="970"/>
      <c r="V24" s="970"/>
      <c r="W24" s="970"/>
      <c r="X24" s="970"/>
      <c r="Y24" s="970"/>
    </row>
    <row r="25" spans="1:25" ht="15" customHeight="1" x14ac:dyDescent="0.2">
      <c r="A25" s="855"/>
      <c r="B25" s="856"/>
      <c r="C25" s="857"/>
      <c r="E25" s="970"/>
      <c r="F25" s="970"/>
      <c r="G25" s="970"/>
      <c r="H25" s="970"/>
      <c r="I25" s="970"/>
      <c r="J25" s="970"/>
      <c r="K25" s="970"/>
      <c r="L25" s="970"/>
      <c r="M25" s="970"/>
      <c r="N25" s="970"/>
      <c r="O25" s="970"/>
      <c r="P25" s="970"/>
      <c r="Q25" s="970"/>
      <c r="R25" s="970"/>
      <c r="S25" s="970"/>
      <c r="T25" s="970"/>
      <c r="U25" s="970"/>
      <c r="V25" s="970"/>
      <c r="W25" s="970"/>
      <c r="X25" s="970"/>
      <c r="Y25" s="970"/>
    </row>
    <row r="26" spans="1:25" ht="15" customHeight="1" x14ac:dyDescent="0.2">
      <c r="A26" s="852" t="s">
        <v>667</v>
      </c>
      <c r="B26" s="853"/>
      <c r="C26" s="854"/>
      <c r="E26" s="117"/>
      <c r="F26" s="117"/>
      <c r="G26" s="117"/>
      <c r="H26" s="117"/>
      <c r="I26" s="117"/>
      <c r="J26" s="117"/>
      <c r="K26" s="117"/>
      <c r="L26" s="117"/>
      <c r="M26" s="117"/>
      <c r="N26" s="117"/>
      <c r="O26" s="117"/>
      <c r="P26" s="117"/>
      <c r="Q26" s="117"/>
      <c r="R26" s="117"/>
      <c r="S26" s="117"/>
      <c r="T26" s="117"/>
      <c r="U26" s="117"/>
      <c r="V26" s="117"/>
      <c r="W26" s="117"/>
      <c r="X26" s="117"/>
      <c r="Y26" s="117"/>
    </row>
    <row r="27" spans="1:25" ht="15" customHeight="1" x14ac:dyDescent="0.2">
      <c r="A27" s="855"/>
      <c r="B27" s="856"/>
      <c r="C27" s="857"/>
      <c r="E27" s="117"/>
      <c r="F27" s="117"/>
      <c r="G27" s="117"/>
      <c r="H27" s="117"/>
      <c r="I27" s="117"/>
      <c r="J27" s="117"/>
      <c r="K27" s="117"/>
      <c r="L27" s="117"/>
      <c r="M27" s="117"/>
      <c r="N27" s="117"/>
      <c r="O27" s="117"/>
      <c r="P27" s="117"/>
      <c r="Q27" s="117"/>
      <c r="R27" s="117"/>
      <c r="S27" s="117"/>
      <c r="T27" s="117"/>
      <c r="U27" s="117"/>
      <c r="V27" s="117"/>
      <c r="W27" s="117"/>
      <c r="X27" s="117"/>
      <c r="Y27" s="117"/>
    </row>
    <row r="28" spans="1:25" ht="15" customHeight="1" x14ac:dyDescent="0.2">
      <c r="A28" s="852" t="s">
        <v>668</v>
      </c>
      <c r="B28" s="853"/>
      <c r="C28" s="854"/>
      <c r="E28" s="117"/>
      <c r="F28" s="117"/>
      <c r="G28" s="117"/>
      <c r="H28" s="117"/>
      <c r="I28" s="117"/>
      <c r="J28" s="117"/>
      <c r="K28" s="117"/>
      <c r="L28" s="117"/>
      <c r="M28" s="117"/>
      <c r="N28" s="117"/>
      <c r="O28" s="117"/>
      <c r="P28" s="117"/>
      <c r="Q28" s="117"/>
      <c r="R28" s="117"/>
      <c r="S28" s="117"/>
      <c r="T28" s="117"/>
      <c r="U28" s="117"/>
      <c r="V28" s="117"/>
      <c r="W28" s="117"/>
      <c r="X28" s="117"/>
      <c r="Y28" s="117"/>
    </row>
    <row r="29" spans="1:25" ht="15" customHeight="1" x14ac:dyDescent="0.2">
      <c r="A29" s="855"/>
      <c r="B29" s="856"/>
      <c r="C29" s="857"/>
      <c r="E29" s="117"/>
      <c r="F29" s="125"/>
      <c r="G29" s="117"/>
      <c r="H29" s="117"/>
      <c r="I29" s="117"/>
      <c r="J29" s="117"/>
      <c r="K29" s="117"/>
      <c r="L29" s="117"/>
      <c r="M29" s="117"/>
      <c r="N29" s="121"/>
      <c r="O29" s="121"/>
      <c r="P29" s="117"/>
      <c r="Q29" s="117"/>
      <c r="R29" s="117"/>
      <c r="S29" s="117"/>
      <c r="T29" s="117"/>
      <c r="U29" s="117"/>
      <c r="V29" s="117"/>
      <c r="W29" s="117"/>
      <c r="X29" s="117"/>
      <c r="Y29" s="117"/>
    </row>
    <row r="30" spans="1:25" ht="15" customHeight="1" x14ac:dyDescent="0.2">
      <c r="A30" s="852" t="s">
        <v>669</v>
      </c>
      <c r="B30" s="853"/>
      <c r="C30" s="854"/>
      <c r="E30" s="117"/>
      <c r="F30" s="117"/>
      <c r="G30" s="117"/>
      <c r="H30" s="117"/>
      <c r="I30" s="117"/>
      <c r="J30" s="117"/>
      <c r="K30" s="117"/>
      <c r="L30" s="117"/>
      <c r="M30" s="117"/>
      <c r="N30" s="117"/>
      <c r="O30" s="117"/>
      <c r="P30" s="117"/>
      <c r="Q30" s="117"/>
      <c r="R30" s="117"/>
      <c r="S30" s="117"/>
      <c r="T30" s="117"/>
      <c r="U30" s="117"/>
      <c r="V30" s="117"/>
      <c r="W30" s="117"/>
      <c r="X30" s="117"/>
      <c r="Y30" s="117"/>
    </row>
    <row r="31" spans="1:25" ht="15" customHeight="1" x14ac:dyDescent="0.2">
      <c r="A31" s="855"/>
      <c r="B31" s="856"/>
      <c r="C31" s="857"/>
    </row>
    <row r="32" spans="1:25" ht="15" customHeight="1" x14ac:dyDescent="0.2">
      <c r="A32" s="845" t="s">
        <v>862</v>
      </c>
      <c r="B32" s="846"/>
      <c r="C32" s="847"/>
    </row>
    <row r="33" spans="1:3" ht="15" customHeight="1" x14ac:dyDescent="0.2">
      <c r="A33" s="848"/>
      <c r="B33" s="849"/>
      <c r="C33" s="850"/>
    </row>
    <row r="34" spans="1:3" ht="15" customHeight="1" x14ac:dyDescent="0.2">
      <c r="A34" s="852" t="s">
        <v>12</v>
      </c>
      <c r="B34" s="853"/>
      <c r="C34" s="854"/>
    </row>
    <row r="35" spans="1:3" ht="15" customHeight="1" x14ac:dyDescent="0.2">
      <c r="A35" s="855"/>
      <c r="B35" s="856"/>
      <c r="C35" s="857"/>
    </row>
    <row r="36" spans="1:3" ht="15" customHeight="1" x14ac:dyDescent="0.2">
      <c r="A36" s="852" t="s">
        <v>15</v>
      </c>
      <c r="B36" s="853"/>
      <c r="C36" s="854"/>
    </row>
    <row r="37" spans="1:3" ht="15" customHeight="1" x14ac:dyDescent="0.2">
      <c r="A37" s="855"/>
      <c r="B37" s="856"/>
      <c r="C37" s="857"/>
    </row>
    <row r="38" spans="1:3" ht="15" customHeight="1" x14ac:dyDescent="0.2">
      <c r="A38" s="852" t="s">
        <v>17</v>
      </c>
      <c r="B38" s="853"/>
      <c r="C38" s="854"/>
    </row>
    <row r="39" spans="1:3" ht="15" customHeight="1" x14ac:dyDescent="0.2">
      <c r="A39" s="855"/>
      <c r="B39" s="856"/>
      <c r="C39" s="857"/>
    </row>
    <row r="40" spans="1:3" ht="15" customHeight="1" x14ac:dyDescent="0.2">
      <c r="A40" s="77"/>
      <c r="B40" s="77"/>
      <c r="C40" s="77"/>
    </row>
    <row r="41" spans="1:3" ht="15" customHeight="1" x14ac:dyDescent="0.25">
      <c r="A41" s="78"/>
      <c r="B41" s="78"/>
      <c r="C41" s="78"/>
    </row>
    <row r="42" spans="1:3" ht="15" customHeight="1" x14ac:dyDescent="0.2">
      <c r="A42" s="858" t="s">
        <v>22</v>
      </c>
      <c r="B42" s="858"/>
      <c r="C42" s="858"/>
    </row>
    <row r="43" spans="1:3" ht="15" customHeight="1" x14ac:dyDescent="0.2">
      <c r="A43" s="115" t="s">
        <v>80</v>
      </c>
      <c r="B43" s="135"/>
      <c r="C43" s="135"/>
    </row>
    <row r="44" spans="1:3" ht="15" customHeight="1" x14ac:dyDescent="0.2">
      <c r="A44" s="73" t="s">
        <v>24</v>
      </c>
      <c r="B44" s="135"/>
      <c r="C44" s="135"/>
    </row>
    <row r="45" spans="1:3" ht="15" customHeight="1" x14ac:dyDescent="0.2">
      <c r="A45" s="73" t="s">
        <v>25</v>
      </c>
      <c r="B45" s="135"/>
      <c r="C45" s="135"/>
    </row>
    <row r="46" spans="1:3" ht="15" customHeight="1" x14ac:dyDescent="0.2">
      <c r="A46" s="73" t="s">
        <v>26</v>
      </c>
      <c r="B46" s="135"/>
      <c r="C46" s="135"/>
    </row>
    <row r="47" spans="1:3" ht="15" customHeight="1" x14ac:dyDescent="0.2">
      <c r="A47" s="73" t="s">
        <v>27</v>
      </c>
      <c r="B47" s="135"/>
      <c r="C47" s="135"/>
    </row>
    <row r="48" spans="1:3" ht="15" customHeight="1" x14ac:dyDescent="0.2">
      <c r="A48" s="73" t="s">
        <v>28</v>
      </c>
      <c r="B48" s="135"/>
      <c r="C48" s="135"/>
    </row>
    <row r="49" spans="1:3" ht="15" customHeight="1" x14ac:dyDescent="0.25">
      <c r="A49" s="79"/>
      <c r="B49" s="135"/>
      <c r="C49" s="135"/>
    </row>
    <row r="50" spans="1:3" ht="15" customHeight="1" x14ac:dyDescent="0.2">
      <c r="A50" s="859" t="s">
        <v>810</v>
      </c>
      <c r="B50" s="859"/>
      <c r="C50" s="859"/>
    </row>
    <row r="51" spans="1:3" ht="15" customHeight="1" x14ac:dyDescent="0.2">
      <c r="A51" s="859"/>
      <c r="B51" s="859"/>
      <c r="C51" s="859"/>
    </row>
    <row r="52" spans="1:3" ht="15" customHeight="1" x14ac:dyDescent="0.2">
      <c r="A52" s="851" t="s">
        <v>29</v>
      </c>
      <c r="B52" s="851"/>
      <c r="C52" s="851"/>
    </row>
    <row r="53" spans="1:3" ht="15" customHeight="1" x14ac:dyDescent="0.2">
      <c r="A53" s="851"/>
      <c r="B53" s="851"/>
      <c r="C53" s="851"/>
    </row>
    <row r="54" spans="1:3" ht="15" customHeight="1" x14ac:dyDescent="0.25">
      <c r="A54" s="78"/>
      <c r="B54" s="78"/>
      <c r="C54" s="78"/>
    </row>
    <row r="55" spans="1:3" x14ac:dyDescent="0.25">
      <c r="A55" s="78"/>
      <c r="B55" s="78"/>
      <c r="C55" s="78"/>
    </row>
    <row r="56" spans="1:3" x14ac:dyDescent="0.25">
      <c r="A56" s="78"/>
      <c r="B56" s="78"/>
      <c r="C56" s="78"/>
    </row>
    <row r="57" spans="1:3" x14ac:dyDescent="0.25">
      <c r="A57" s="78"/>
      <c r="B57" s="78"/>
      <c r="C57" s="78"/>
    </row>
  </sheetData>
  <sheetProtection algorithmName="SHA-512" hashValue="yXw/X4FmUTqTlP4TBaToPOHvmW0MtLB2oi3Iwx8lTAyDZ+B8DJ8XEdb5dJqAapb6FlOUlIIVNF/PpcB7EWUnbA==" saltValue="ANjpWHXIhUv1sXS0iBPxGA==" spinCount="100000" sheet="1" objects="1" scenarios="1"/>
  <mergeCells count="61">
    <mergeCell ref="A1:C1"/>
    <mergeCell ref="A4:C5"/>
    <mergeCell ref="A30:C31"/>
    <mergeCell ref="A2:C3"/>
    <mergeCell ref="A6:C7"/>
    <mergeCell ref="A10:C11"/>
    <mergeCell ref="A12:C13"/>
    <mergeCell ref="A14:C15"/>
    <mergeCell ref="A20:C21"/>
    <mergeCell ref="A24:C25"/>
    <mergeCell ref="A26:C27"/>
    <mergeCell ref="A8:C9"/>
    <mergeCell ref="A22:C23"/>
    <mergeCell ref="E13:H13"/>
    <mergeCell ref="E17:H17"/>
    <mergeCell ref="I17:P17"/>
    <mergeCell ref="I18:P18"/>
    <mergeCell ref="E18:H18"/>
    <mergeCell ref="E16:H16"/>
    <mergeCell ref="E14:H14"/>
    <mergeCell ref="I14:P14"/>
    <mergeCell ref="I15:P15"/>
    <mergeCell ref="I10:P10"/>
    <mergeCell ref="E7:H7"/>
    <mergeCell ref="E9:H9"/>
    <mergeCell ref="E10:H10"/>
    <mergeCell ref="E8:H8"/>
    <mergeCell ref="I8:P8"/>
    <mergeCell ref="I7:P7"/>
    <mergeCell ref="I9:P9"/>
    <mergeCell ref="E22:Y25"/>
    <mergeCell ref="I20:P20"/>
    <mergeCell ref="A16:C17"/>
    <mergeCell ref="A18:C19"/>
    <mergeCell ref="E20:H20"/>
    <mergeCell ref="E19:H19"/>
    <mergeCell ref="I19:O19"/>
    <mergeCell ref="A52:C53"/>
    <mergeCell ref="A28:C29"/>
    <mergeCell ref="A36:C37"/>
    <mergeCell ref="A38:C39"/>
    <mergeCell ref="A42:C42"/>
    <mergeCell ref="A34:C35"/>
    <mergeCell ref="A32:C33"/>
    <mergeCell ref="A50:C51"/>
    <mergeCell ref="O1:Y1"/>
    <mergeCell ref="E6:O6"/>
    <mergeCell ref="I11:O11"/>
    <mergeCell ref="I16:O16"/>
    <mergeCell ref="E15:H15"/>
    <mergeCell ref="E11:H11"/>
    <mergeCell ref="E12:H12"/>
    <mergeCell ref="V4:Y4"/>
    <mergeCell ref="E5:H5"/>
    <mergeCell ref="I5:P5"/>
    <mergeCell ref="R3:R5"/>
    <mergeCell ref="S3:S5"/>
    <mergeCell ref="T3:T5"/>
    <mergeCell ref="U3:U5"/>
    <mergeCell ref="I12:P12"/>
    <mergeCell ref="I13:P13"/>
  </mergeCells>
  <hyperlinks>
    <hyperlink ref="A24:C25" location="SpaceCA!A1" display="- Catering - Breakfast" xr:uid="{B0F94D86-1B1C-4A3F-B46B-D45229F7057C}"/>
    <hyperlink ref="A10:C11" location="SpaceEI!A1" display=" - Event IT" xr:uid="{5D3C9AB5-BFAF-4CC9-99A4-CD66C9544322}"/>
    <hyperlink ref="A6:C7" location="SpaceO!A1" display="Important information" xr:uid="{D2032EA2-E749-4074-9275-55FDF2CD73C7}"/>
    <hyperlink ref="A30:C31" location="'SpaceCA (4)'!A1" display="- Catering - Hygiene" xr:uid="{9CAA2310-47EE-4AAA-AE8D-2E5BC41BE8F1}"/>
    <hyperlink ref="A28:C29" location="'SpaceCA (3)'!A1" display="- Catering - Alcohol" xr:uid="{61AEF455-7186-43FD-A5DE-45FE13A69D70}"/>
    <hyperlink ref="A26:C27" location="'SpaceCA (2)'!A1" display="- Catering - Lunch/Dinner" xr:uid="{51B5ED63-C4D8-44E7-B5C6-8FB3FBC2BD87}"/>
    <hyperlink ref="A38:C39" location="SpaceTC!A1" display="Terms and Conditions" xr:uid="{C104BD75-B4C6-403B-9D33-F20615FEE29B}"/>
    <hyperlink ref="A36:C37" location="SpaceOS!A1" display="Order summary" xr:uid="{D9F0E076-FBAB-4A82-91E9-89CB3C148B28}"/>
    <hyperlink ref="A34:C35" location="SpaceCD!A1" display="Your contact details" xr:uid="{34881D87-5756-493D-8F73-B69BB58B0383}"/>
    <hyperlink ref="A20:C21" location="SpaceCL!A1" display="- Cleaning" xr:uid="{117154C2-CD50-437D-BA8B-C1708F869902}"/>
    <hyperlink ref="A14:C15" location="SpaceSA!A1" display="- Safety" xr:uid="{13AD9B1E-DE13-474C-8F4D-4A832CAED525}"/>
    <hyperlink ref="A4:C5" location="Landing!A1" display="Home" xr:uid="{3DC02DDD-4C7E-453C-9CD6-4790106747A3}"/>
    <hyperlink ref="A50" r:id="rId1" display="eventorders.nec@necgroup.co.uk" xr:uid="{E696B88C-A808-444D-AA63-294F8861CB18}"/>
    <hyperlink ref="A50:C51" r:id="rId2" display="Click here to speak to our team!" xr:uid="{9981EE71-D65D-439F-BBFE-1DC488768D09}"/>
    <hyperlink ref="A8:C9" location="'SpaceFS (1)'!A1" display="Electrics" xr:uid="{B2139492-D3CF-45E1-A944-E2A55E487CFF}"/>
    <hyperlink ref="A12:C13" location="SpaceUT!A1" display="- Utilities" xr:uid="{89199504-CD1C-48FE-B5DB-71A5A134822A}"/>
    <hyperlink ref="A32:C33" location="SpaceGR!A1" display="- Graphics &amp; Rigging" xr:uid="{37F86714-8B40-4A45-B5F7-797EAD308B7A}"/>
    <hyperlink ref="A18:C19" location="SpaceFL!A1" display="- Flooring" xr:uid="{A9E5ABF8-1B81-44E5-954E-F55CF1D64C6E}"/>
    <hyperlink ref="A16:C17" location="SpaceFC!A1" display="Floor Covering" xr:uid="{78F91D0B-9615-4918-A75F-3C0096A4B59B}"/>
    <hyperlink ref="A22:C23" location="SpacePP!A1" display="FIT Suggested Party Packages" xr:uid="{2559FD2F-30BB-466D-B3E2-D686FA378259}"/>
  </hyperlinks>
  <printOptions horizontalCentered="1" verticalCentered="1"/>
  <pageMargins left="0.23622047244094491" right="0.23622047244094491" top="0.35433070866141736" bottom="0.35433070866141736" header="0.31496062992125984" footer="0.31496062992125984"/>
  <pageSetup paperSize="9" scale="78" orientation="landscape"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C4B-BBFB-4F98-A93E-47391162B72C}">
  <sheetPr codeName="Sheet5">
    <tabColor rgb="FF1E384E"/>
    <pageSetUpPr autoPageBreaks="0" fitToPage="1"/>
  </sheetPr>
  <dimension ref="A1:AI111"/>
  <sheetViews>
    <sheetView showGridLines="0" showRowColHeaders="0" zoomScaleNormal="100" workbookViewId="0">
      <selection activeCell="A14" sqref="A14:C15"/>
    </sheetView>
  </sheetViews>
  <sheetFormatPr defaultColWidth="8.85546875" defaultRowHeight="18" x14ac:dyDescent="0.25"/>
  <cols>
    <col min="1" max="3" width="10.5703125" style="80" customWidth="1"/>
    <col min="4" max="4" width="4.5703125" style="1" customWidth="1"/>
    <col min="5" max="7" width="8.5703125" style="1" customWidth="1"/>
    <col min="8" max="8" width="11.140625" style="1" customWidth="1"/>
    <col min="9" max="15" width="8.5703125" style="1" customWidth="1"/>
    <col min="16" max="16" width="11.140625" style="1" customWidth="1"/>
    <col min="17" max="17" width="8.5703125" style="1" bestFit="1" customWidth="1"/>
    <col min="18" max="21" width="9.7109375" style="1" bestFit="1" customWidth="1"/>
    <col min="22" max="25" width="9.140625" style="1" customWidth="1"/>
    <col min="26" max="16384" width="8.85546875" style="1"/>
  </cols>
  <sheetData>
    <row r="1" spans="1:35" s="74" customFormat="1" ht="36" customHeight="1" x14ac:dyDescent="0.2">
      <c r="A1" s="860" t="s">
        <v>89</v>
      </c>
      <c r="B1" s="860"/>
      <c r="C1" s="860"/>
      <c r="E1" s="75" t="str">
        <f>Landing!A2</f>
        <v>NEC Fully Connected Order Form - FIT Show 2025</v>
      </c>
      <c r="K1" s="76"/>
      <c r="L1" s="68"/>
      <c r="M1" s="68"/>
      <c r="O1" s="913" t="s">
        <v>670</v>
      </c>
      <c r="P1" s="913"/>
      <c r="Q1" s="913"/>
      <c r="R1" s="913"/>
      <c r="S1" s="913"/>
      <c r="T1" s="913"/>
      <c r="U1" s="913"/>
      <c r="V1" s="913"/>
      <c r="W1" s="913"/>
      <c r="X1" s="913"/>
      <c r="Y1" s="913"/>
    </row>
    <row r="2" spans="1:35" ht="15" customHeight="1" x14ac:dyDescent="0.25">
      <c r="A2" s="862"/>
      <c r="B2" s="862"/>
      <c r="C2" s="862"/>
      <c r="D2" s="69"/>
      <c r="E2" s="695"/>
      <c r="F2" s="69"/>
      <c r="G2" s="69"/>
      <c r="H2" s="69"/>
      <c r="I2" s="69"/>
      <c r="J2" s="69"/>
      <c r="K2" s="696"/>
      <c r="L2" s="697"/>
      <c r="M2" s="697"/>
      <c r="N2" s="69"/>
      <c r="O2" s="698"/>
      <c r="P2" s="698"/>
      <c r="Q2" s="698"/>
      <c r="R2" s="698"/>
      <c r="S2" s="698"/>
      <c r="T2" s="698"/>
      <c r="U2" s="698"/>
      <c r="V2" s="698"/>
      <c r="W2" s="698"/>
      <c r="X2" s="698"/>
      <c r="Y2" s="698"/>
      <c r="Z2" s="69"/>
      <c r="AA2" s="69"/>
      <c r="AB2" s="69"/>
      <c r="AC2" s="69"/>
      <c r="AD2" s="69"/>
      <c r="AE2" s="69"/>
      <c r="AF2" s="69"/>
      <c r="AG2" s="69"/>
      <c r="AH2" s="69"/>
      <c r="AI2" s="69"/>
    </row>
    <row r="3" spans="1:35" ht="15" customHeight="1" x14ac:dyDescent="0.25">
      <c r="A3" s="914"/>
      <c r="B3" s="914"/>
      <c r="C3" s="914"/>
      <c r="D3" s="69"/>
      <c r="E3" s="69"/>
      <c r="F3" s="69"/>
      <c r="G3" s="69"/>
      <c r="H3" s="69"/>
      <c r="I3" s="69"/>
      <c r="J3" s="69"/>
      <c r="K3" s="69"/>
      <c r="L3" s="69"/>
      <c r="M3" s="69"/>
      <c r="N3" s="69"/>
      <c r="O3" s="69"/>
      <c r="P3" s="69"/>
      <c r="Q3" s="69"/>
      <c r="R3" s="939" t="s">
        <v>857</v>
      </c>
      <c r="S3" s="939" t="s">
        <v>858</v>
      </c>
      <c r="T3" s="941" t="s">
        <v>859</v>
      </c>
      <c r="U3" s="1007" t="s">
        <v>36</v>
      </c>
      <c r="V3" s="69"/>
      <c r="W3" s="69"/>
      <c r="X3" s="69"/>
      <c r="Y3" s="69"/>
      <c r="Z3" s="69"/>
      <c r="AA3" s="69"/>
      <c r="AB3" s="69"/>
      <c r="AC3" s="69"/>
      <c r="AD3" s="69"/>
      <c r="AE3" s="69"/>
      <c r="AF3" s="69"/>
      <c r="AG3" s="69"/>
      <c r="AH3" s="69"/>
      <c r="AI3" s="69"/>
    </row>
    <row r="4" spans="1:35" ht="15" customHeight="1" x14ac:dyDescent="0.25">
      <c r="A4" s="930" t="s">
        <v>6</v>
      </c>
      <c r="B4" s="931"/>
      <c r="C4" s="932"/>
      <c r="D4" s="69"/>
      <c r="E4" s="252"/>
      <c r="F4" s="252"/>
      <c r="G4" s="252"/>
      <c r="H4" s="252"/>
      <c r="I4" s="252"/>
      <c r="J4" s="252"/>
      <c r="K4" s="252"/>
      <c r="L4" s="252"/>
      <c r="M4" s="252"/>
      <c r="N4" s="252"/>
      <c r="O4" s="252"/>
      <c r="P4" s="252"/>
      <c r="Q4" s="252"/>
      <c r="R4" s="939"/>
      <c r="S4" s="939"/>
      <c r="T4" s="941"/>
      <c r="U4" s="1008"/>
      <c r="V4" s="937" t="s">
        <v>241</v>
      </c>
      <c r="W4" s="937"/>
      <c r="X4" s="937"/>
      <c r="Y4" s="938"/>
      <c r="Z4" s="69"/>
      <c r="AA4" s="69"/>
      <c r="AB4" s="69"/>
      <c r="AC4" s="69"/>
      <c r="AD4" s="69"/>
      <c r="AE4" s="69"/>
      <c r="AF4" s="69"/>
      <c r="AG4" s="69"/>
      <c r="AH4" s="69"/>
      <c r="AI4" s="69"/>
    </row>
    <row r="5" spans="1:35" ht="15" customHeight="1" x14ac:dyDescent="0.25">
      <c r="A5" s="933"/>
      <c r="B5" s="934"/>
      <c r="C5" s="935"/>
      <c r="D5" s="69"/>
      <c r="E5" s="959" t="s">
        <v>30</v>
      </c>
      <c r="F5" s="960"/>
      <c r="G5" s="960"/>
      <c r="H5" s="960"/>
      <c r="I5" s="960" t="s">
        <v>31</v>
      </c>
      <c r="J5" s="960"/>
      <c r="K5" s="960"/>
      <c r="L5" s="960"/>
      <c r="M5" s="960"/>
      <c r="N5" s="960"/>
      <c r="O5" s="960"/>
      <c r="P5" s="960"/>
      <c r="Q5" s="700" t="s">
        <v>32</v>
      </c>
      <c r="R5" s="940"/>
      <c r="S5" s="940"/>
      <c r="T5" s="942"/>
      <c r="U5" s="1009"/>
      <c r="V5" s="701" t="s">
        <v>33</v>
      </c>
      <c r="W5" s="701" t="s">
        <v>34</v>
      </c>
      <c r="X5" s="701" t="s">
        <v>35</v>
      </c>
      <c r="Y5" s="701" t="s">
        <v>36</v>
      </c>
      <c r="Z5" s="238"/>
      <c r="AA5" s="69"/>
      <c r="AB5" s="69"/>
      <c r="AC5" s="69"/>
      <c r="AD5" s="69"/>
      <c r="AE5" s="69"/>
      <c r="AF5" s="69"/>
      <c r="AG5" s="69"/>
      <c r="AH5" s="69"/>
      <c r="AI5" s="69"/>
    </row>
    <row r="6" spans="1:35" ht="15" customHeight="1" x14ac:dyDescent="0.25">
      <c r="A6" s="930" t="s">
        <v>8</v>
      </c>
      <c r="B6" s="931"/>
      <c r="C6" s="932"/>
      <c r="D6" s="69"/>
      <c r="E6" s="523" t="s">
        <v>683</v>
      </c>
      <c r="F6" s="524"/>
      <c r="G6" s="524"/>
      <c r="H6" s="524"/>
      <c r="I6" s="515"/>
      <c r="J6" s="515"/>
      <c r="K6" s="515"/>
      <c r="L6" s="515"/>
      <c r="M6" s="515"/>
      <c r="N6" s="515"/>
      <c r="O6" s="515"/>
      <c r="P6" s="513"/>
      <c r="Q6" s="514">
        <f>IF(SUM(Q7:Q16)&gt;0,9999,0)</f>
        <v>0</v>
      </c>
      <c r="R6" s="515"/>
      <c r="S6" s="515"/>
      <c r="T6" s="515"/>
      <c r="U6" s="742"/>
      <c r="V6" s="515"/>
      <c r="W6" s="515"/>
      <c r="X6" s="515"/>
      <c r="Y6" s="516"/>
      <c r="Z6" s="69"/>
      <c r="AA6" s="69"/>
      <c r="AB6" s="69"/>
      <c r="AC6" s="69"/>
      <c r="AD6" s="69"/>
      <c r="AE6" s="69"/>
      <c r="AF6" s="69"/>
      <c r="AG6" s="69"/>
      <c r="AH6" s="69"/>
      <c r="AI6" s="69"/>
    </row>
    <row r="7" spans="1:35" ht="15" customHeight="1" x14ac:dyDescent="0.25">
      <c r="A7" s="933"/>
      <c r="B7" s="934"/>
      <c r="C7" s="935"/>
      <c r="D7" s="69"/>
      <c r="E7" s="986" t="s">
        <v>90</v>
      </c>
      <c r="F7" s="987"/>
      <c r="G7" s="987"/>
      <c r="H7" s="987"/>
      <c r="I7" s="988" t="s">
        <v>811</v>
      </c>
      <c r="J7" s="988"/>
      <c r="K7" s="988"/>
      <c r="L7" s="988"/>
      <c r="M7" s="988"/>
      <c r="N7" s="988"/>
      <c r="O7" s="988"/>
      <c r="P7" s="989"/>
      <c r="Q7" s="385"/>
      <c r="R7" s="147">
        <v>996.02719999999999</v>
      </c>
      <c r="S7" s="139">
        <f>R7*1.07</f>
        <v>1065.749104</v>
      </c>
      <c r="T7" s="139">
        <f>S7*1.2</f>
        <v>1278.8989248</v>
      </c>
      <c r="U7" s="148">
        <f>T7*1.3</f>
        <v>1662.56860224</v>
      </c>
      <c r="V7" s="149">
        <f>$Q7*R7</f>
        <v>0</v>
      </c>
      <c r="W7" s="150">
        <f t="shared" ref="W7:Y9" si="0">$Q7*S7</f>
        <v>0</v>
      </c>
      <c r="X7" s="150">
        <f t="shared" si="0"/>
        <v>0</v>
      </c>
      <c r="Y7" s="525">
        <f t="shared" si="0"/>
        <v>0</v>
      </c>
      <c r="Z7" s="69"/>
      <c r="AA7" s="69"/>
      <c r="AB7" s="69"/>
      <c r="AC7" s="69"/>
      <c r="AD7" s="69"/>
      <c r="AE7" s="69"/>
      <c r="AF7" s="69"/>
      <c r="AG7" s="69"/>
      <c r="AH7" s="69"/>
      <c r="AI7" s="69"/>
    </row>
    <row r="8" spans="1:35" ht="15" customHeight="1" x14ac:dyDescent="0.25">
      <c r="A8" s="852" t="s">
        <v>840</v>
      </c>
      <c r="B8" s="853"/>
      <c r="C8" s="854"/>
      <c r="D8" s="69"/>
      <c r="E8" s="990" t="s">
        <v>90</v>
      </c>
      <c r="F8" s="991"/>
      <c r="G8" s="991"/>
      <c r="H8" s="991"/>
      <c r="I8" s="984" t="s">
        <v>817</v>
      </c>
      <c r="J8" s="984"/>
      <c r="K8" s="984"/>
      <c r="L8" s="984"/>
      <c r="M8" s="984"/>
      <c r="N8" s="984"/>
      <c r="O8" s="984"/>
      <c r="P8" s="985"/>
      <c r="Q8" s="385"/>
      <c r="R8" s="151">
        <v>1089.8944000000001</v>
      </c>
      <c r="S8" s="142">
        <f t="shared" ref="S8:S16" si="1">R8*1.07</f>
        <v>1166.1870080000001</v>
      </c>
      <c r="T8" s="142">
        <f t="shared" ref="T8:T16" si="2">S8*1.2</f>
        <v>1399.4244096</v>
      </c>
      <c r="U8" s="152">
        <f t="shared" ref="U8:U16" si="3">T8*1.3</f>
        <v>1819.2517324800001</v>
      </c>
      <c r="V8" s="153">
        <f t="shared" ref="V8:V9" si="4">$Q8*R8</f>
        <v>0</v>
      </c>
      <c r="W8" s="154">
        <f t="shared" si="0"/>
        <v>0</v>
      </c>
      <c r="X8" s="154">
        <f t="shared" si="0"/>
        <v>0</v>
      </c>
      <c r="Y8" s="526">
        <f t="shared" si="0"/>
        <v>0</v>
      </c>
      <c r="Z8" s="69"/>
      <c r="AA8" s="69"/>
      <c r="AB8" s="69"/>
      <c r="AC8" s="69"/>
      <c r="AD8" s="69"/>
      <c r="AE8" s="69"/>
      <c r="AF8" s="69"/>
      <c r="AG8" s="69"/>
      <c r="AH8" s="69"/>
      <c r="AI8" s="69"/>
    </row>
    <row r="9" spans="1:35" ht="15" customHeight="1" x14ac:dyDescent="0.25">
      <c r="A9" s="855"/>
      <c r="B9" s="856"/>
      <c r="C9" s="857"/>
      <c r="D9" s="69"/>
      <c r="E9" s="983" t="s">
        <v>91</v>
      </c>
      <c r="F9" s="984"/>
      <c r="G9" s="984"/>
      <c r="H9" s="984"/>
      <c r="I9" s="984" t="s">
        <v>812</v>
      </c>
      <c r="J9" s="984"/>
      <c r="K9" s="984"/>
      <c r="L9" s="984"/>
      <c r="M9" s="984"/>
      <c r="N9" s="984"/>
      <c r="O9" s="984"/>
      <c r="P9" s="985"/>
      <c r="Q9" s="385"/>
      <c r="R9" s="151">
        <v>1607.1216000000002</v>
      </c>
      <c r="S9" s="142">
        <f t="shared" si="1"/>
        <v>1719.6201120000003</v>
      </c>
      <c r="T9" s="142">
        <f t="shared" si="2"/>
        <v>2063.5441344000001</v>
      </c>
      <c r="U9" s="152">
        <f t="shared" si="3"/>
        <v>2682.6073747200003</v>
      </c>
      <c r="V9" s="153">
        <f t="shared" si="4"/>
        <v>0</v>
      </c>
      <c r="W9" s="154">
        <f t="shared" si="0"/>
        <v>0</v>
      </c>
      <c r="X9" s="154">
        <f t="shared" si="0"/>
        <v>0</v>
      </c>
      <c r="Y9" s="526">
        <f t="shared" si="0"/>
        <v>0</v>
      </c>
      <c r="Z9" s="69"/>
      <c r="AA9" s="69"/>
      <c r="AB9" s="69"/>
      <c r="AC9" s="69"/>
      <c r="AD9" s="69"/>
      <c r="AE9" s="69"/>
      <c r="AF9" s="69"/>
      <c r="AG9" s="69"/>
      <c r="AH9" s="69"/>
      <c r="AI9" s="69"/>
    </row>
    <row r="10" spans="1:35" ht="15" customHeight="1" x14ac:dyDescent="0.25">
      <c r="A10" s="852" t="s">
        <v>828</v>
      </c>
      <c r="B10" s="853"/>
      <c r="C10" s="854"/>
      <c r="D10" s="69"/>
      <c r="E10" s="983" t="s">
        <v>92</v>
      </c>
      <c r="F10" s="984"/>
      <c r="G10" s="984"/>
      <c r="H10" s="984"/>
      <c r="I10" s="984" t="s">
        <v>813</v>
      </c>
      <c r="J10" s="984"/>
      <c r="K10" s="984"/>
      <c r="L10" s="984"/>
      <c r="M10" s="984"/>
      <c r="N10" s="984"/>
      <c r="O10" s="984"/>
      <c r="P10" s="985"/>
      <c r="Q10" s="385"/>
      <c r="R10" s="151">
        <v>1831.1216000000002</v>
      </c>
      <c r="S10" s="142">
        <f t="shared" si="1"/>
        <v>1959.3001120000004</v>
      </c>
      <c r="T10" s="142">
        <f t="shared" si="2"/>
        <v>2351.1601344000005</v>
      </c>
      <c r="U10" s="152">
        <f t="shared" si="3"/>
        <v>3056.5081747200006</v>
      </c>
      <c r="V10" s="153">
        <f>$Q10*R10</f>
        <v>0</v>
      </c>
      <c r="W10" s="154">
        <f>$Q10*S10</f>
        <v>0</v>
      </c>
      <c r="X10" s="154">
        <f>$Q10*T10</f>
        <v>0</v>
      </c>
      <c r="Y10" s="526">
        <f>$Q10*U10</f>
        <v>0</v>
      </c>
      <c r="Z10" s="69"/>
      <c r="AA10" s="69"/>
      <c r="AB10" s="69"/>
      <c r="AC10" s="69"/>
      <c r="AD10" s="69"/>
      <c r="AE10" s="69"/>
      <c r="AF10" s="69"/>
      <c r="AG10" s="69"/>
      <c r="AH10" s="69"/>
      <c r="AI10" s="69"/>
    </row>
    <row r="11" spans="1:35" ht="15" customHeight="1" x14ac:dyDescent="0.25">
      <c r="A11" s="855"/>
      <c r="B11" s="856"/>
      <c r="C11" s="857"/>
      <c r="D11" s="69"/>
      <c r="E11" s="983" t="s">
        <v>690</v>
      </c>
      <c r="F11" s="984"/>
      <c r="G11" s="984"/>
      <c r="H11" s="984"/>
      <c r="I11" s="984" t="s">
        <v>814</v>
      </c>
      <c r="J11" s="984"/>
      <c r="K11" s="984"/>
      <c r="L11" s="984"/>
      <c r="M11" s="984"/>
      <c r="N11" s="984"/>
      <c r="O11" s="984"/>
      <c r="P11" s="985"/>
      <c r="Q11" s="385"/>
      <c r="R11" s="151">
        <v>1993.3200000000002</v>
      </c>
      <c r="S11" s="142">
        <f t="shared" si="1"/>
        <v>2132.8524000000002</v>
      </c>
      <c r="T11" s="142">
        <f t="shared" si="2"/>
        <v>2559.4228800000001</v>
      </c>
      <c r="U11" s="152">
        <f t="shared" si="3"/>
        <v>3327.2497440000002</v>
      </c>
      <c r="V11" s="153">
        <f t="shared" ref="V11:Y13" si="5">$Q11*R11</f>
        <v>0</v>
      </c>
      <c r="W11" s="154">
        <f t="shared" si="5"/>
        <v>0</v>
      </c>
      <c r="X11" s="154">
        <f t="shared" si="5"/>
        <v>0</v>
      </c>
      <c r="Y11" s="526">
        <f t="shared" si="5"/>
        <v>0</v>
      </c>
      <c r="Z11" s="69"/>
      <c r="AA11" s="69"/>
      <c r="AB11" s="69"/>
      <c r="AC11" s="69"/>
      <c r="AD11" s="69"/>
      <c r="AE11" s="69"/>
      <c r="AF11" s="69"/>
      <c r="AG11" s="69"/>
      <c r="AH11" s="69"/>
      <c r="AI11" s="69"/>
    </row>
    <row r="12" spans="1:35" ht="15" customHeight="1" x14ac:dyDescent="0.25">
      <c r="A12" s="999" t="s">
        <v>856</v>
      </c>
      <c r="B12" s="1000"/>
      <c r="C12" s="1001"/>
      <c r="D12" s="69"/>
      <c r="E12" s="983" t="s">
        <v>689</v>
      </c>
      <c r="F12" s="984"/>
      <c r="G12" s="984"/>
      <c r="H12" s="984"/>
      <c r="I12" s="984" t="s">
        <v>815</v>
      </c>
      <c r="J12" s="984"/>
      <c r="K12" s="984"/>
      <c r="L12" s="984"/>
      <c r="M12" s="984"/>
      <c r="N12" s="984"/>
      <c r="O12" s="984"/>
      <c r="P12" s="985"/>
      <c r="Q12" s="385"/>
      <c r="R12" s="151">
        <v>1089.8944000000001</v>
      </c>
      <c r="S12" s="142">
        <f t="shared" si="1"/>
        <v>1166.1870080000001</v>
      </c>
      <c r="T12" s="142">
        <f t="shared" si="2"/>
        <v>1399.4244096</v>
      </c>
      <c r="U12" s="152">
        <f t="shared" si="3"/>
        <v>1819.2517324800001</v>
      </c>
      <c r="V12" s="153">
        <f t="shared" si="5"/>
        <v>0</v>
      </c>
      <c r="W12" s="154">
        <f t="shared" si="5"/>
        <v>0</v>
      </c>
      <c r="X12" s="154">
        <f t="shared" si="5"/>
        <v>0</v>
      </c>
      <c r="Y12" s="526">
        <f t="shared" si="5"/>
        <v>0</v>
      </c>
      <c r="Z12" s="69"/>
      <c r="AA12" s="69"/>
      <c r="AB12" s="69"/>
      <c r="AC12" s="69"/>
      <c r="AD12" s="69"/>
      <c r="AE12" s="69"/>
      <c r="AF12" s="69"/>
      <c r="AG12" s="69"/>
      <c r="AH12" s="69"/>
      <c r="AI12" s="69"/>
    </row>
    <row r="13" spans="1:35" ht="15" customHeight="1" x14ac:dyDescent="0.25">
      <c r="A13" s="1002"/>
      <c r="B13" s="1003"/>
      <c r="C13" s="1004"/>
      <c r="D13" s="69"/>
      <c r="E13" s="983" t="s">
        <v>93</v>
      </c>
      <c r="F13" s="984"/>
      <c r="G13" s="984"/>
      <c r="H13" s="984"/>
      <c r="I13" s="984"/>
      <c r="J13" s="984"/>
      <c r="K13" s="984"/>
      <c r="L13" s="984"/>
      <c r="M13" s="984"/>
      <c r="N13" s="984"/>
      <c r="O13" s="984"/>
      <c r="P13" s="985"/>
      <c r="Q13" s="385"/>
      <c r="R13" s="151">
        <v>553.13440000000003</v>
      </c>
      <c r="S13" s="142">
        <f t="shared" si="1"/>
        <v>591.85380800000007</v>
      </c>
      <c r="T13" s="142">
        <f t="shared" si="2"/>
        <v>710.22456960000011</v>
      </c>
      <c r="U13" s="152">
        <f t="shared" si="3"/>
        <v>923.29194048000022</v>
      </c>
      <c r="V13" s="153">
        <f t="shared" si="5"/>
        <v>0</v>
      </c>
      <c r="W13" s="154">
        <f t="shared" si="5"/>
        <v>0</v>
      </c>
      <c r="X13" s="154">
        <f t="shared" si="5"/>
        <v>0</v>
      </c>
      <c r="Y13" s="526">
        <f t="shared" si="5"/>
        <v>0</v>
      </c>
      <c r="Z13" s="69"/>
      <c r="AA13" s="69"/>
      <c r="AB13" s="69"/>
      <c r="AC13" s="69"/>
      <c r="AD13" s="69"/>
      <c r="AE13" s="69"/>
      <c r="AF13" s="69"/>
      <c r="AG13" s="69"/>
      <c r="AH13" s="69"/>
      <c r="AI13" s="69"/>
    </row>
    <row r="14" spans="1:35" ht="15" customHeight="1" x14ac:dyDescent="0.25">
      <c r="A14" s="852" t="s">
        <v>665</v>
      </c>
      <c r="B14" s="853"/>
      <c r="C14" s="854"/>
      <c r="D14" s="69"/>
      <c r="E14" s="983" t="s">
        <v>94</v>
      </c>
      <c r="F14" s="984"/>
      <c r="G14" s="984"/>
      <c r="H14" s="984"/>
      <c r="I14" s="984"/>
      <c r="J14" s="984"/>
      <c r="K14" s="984"/>
      <c r="L14" s="984"/>
      <c r="M14" s="984"/>
      <c r="N14" s="984"/>
      <c r="O14" s="984"/>
      <c r="P14" s="985"/>
      <c r="Q14" s="385"/>
      <c r="R14" s="151">
        <v>553.13440000000003</v>
      </c>
      <c r="S14" s="142">
        <f t="shared" si="1"/>
        <v>591.85380800000007</v>
      </c>
      <c r="T14" s="142">
        <f t="shared" si="2"/>
        <v>710.22456960000011</v>
      </c>
      <c r="U14" s="152">
        <f t="shared" si="3"/>
        <v>923.29194048000022</v>
      </c>
      <c r="V14" s="153">
        <f t="shared" ref="V14:Y15" si="6">$Q14*R14</f>
        <v>0</v>
      </c>
      <c r="W14" s="154">
        <f t="shared" si="6"/>
        <v>0</v>
      </c>
      <c r="X14" s="154">
        <f t="shared" si="6"/>
        <v>0</v>
      </c>
      <c r="Y14" s="526">
        <f t="shared" si="6"/>
        <v>0</v>
      </c>
      <c r="Z14" s="69"/>
      <c r="AA14" s="69"/>
      <c r="AB14" s="69"/>
      <c r="AC14" s="69"/>
      <c r="AD14" s="69"/>
      <c r="AE14" s="69"/>
      <c r="AF14" s="69"/>
      <c r="AG14" s="69"/>
      <c r="AH14" s="69"/>
      <c r="AI14" s="69"/>
    </row>
    <row r="15" spans="1:35" ht="15" customHeight="1" x14ac:dyDescent="0.25">
      <c r="A15" s="855"/>
      <c r="B15" s="856"/>
      <c r="C15" s="857"/>
      <c r="D15" s="69"/>
      <c r="E15" s="983" t="s">
        <v>691</v>
      </c>
      <c r="F15" s="984"/>
      <c r="G15" s="984"/>
      <c r="H15" s="984"/>
      <c r="I15" s="985" t="s">
        <v>688</v>
      </c>
      <c r="J15" s="1005"/>
      <c r="K15" s="1005"/>
      <c r="L15" s="1005"/>
      <c r="M15" s="1005"/>
      <c r="N15" s="1005"/>
      <c r="O15" s="1005"/>
      <c r="P15" s="1006"/>
      <c r="Q15" s="385"/>
      <c r="R15" s="151">
        <v>93.867200000000011</v>
      </c>
      <c r="S15" s="142">
        <f t="shared" si="1"/>
        <v>100.43790400000002</v>
      </c>
      <c r="T15" s="142">
        <f t="shared" si="2"/>
        <v>120.52548480000002</v>
      </c>
      <c r="U15" s="152">
        <f t="shared" si="3"/>
        <v>156.68313024000003</v>
      </c>
      <c r="V15" s="153">
        <f t="shared" si="6"/>
        <v>0</v>
      </c>
      <c r="W15" s="154">
        <f t="shared" si="6"/>
        <v>0</v>
      </c>
      <c r="X15" s="154">
        <f t="shared" si="6"/>
        <v>0</v>
      </c>
      <c r="Y15" s="526">
        <f t="shared" si="6"/>
        <v>0</v>
      </c>
      <c r="Z15" s="69"/>
      <c r="AA15" s="69"/>
      <c r="AB15" s="69"/>
      <c r="AC15" s="69"/>
      <c r="AD15" s="69"/>
      <c r="AE15" s="69"/>
      <c r="AF15" s="69"/>
      <c r="AG15" s="69"/>
      <c r="AH15" s="69"/>
      <c r="AI15" s="69"/>
    </row>
    <row r="16" spans="1:35" ht="15" customHeight="1" x14ac:dyDescent="0.25">
      <c r="A16" s="852" t="s">
        <v>865</v>
      </c>
      <c r="B16" s="853"/>
      <c r="C16" s="854"/>
      <c r="D16" s="69"/>
      <c r="E16" s="992" t="s">
        <v>687</v>
      </c>
      <c r="F16" s="993"/>
      <c r="G16" s="993"/>
      <c r="H16" s="993"/>
      <c r="I16" s="993" t="s">
        <v>688</v>
      </c>
      <c r="J16" s="993"/>
      <c r="K16" s="993"/>
      <c r="L16" s="993"/>
      <c r="M16" s="993"/>
      <c r="N16" s="993"/>
      <c r="O16" s="993"/>
      <c r="P16" s="994"/>
      <c r="Q16" s="385"/>
      <c r="R16" s="155">
        <v>93.867200000000011</v>
      </c>
      <c r="S16" s="145">
        <f t="shared" si="1"/>
        <v>100.43790400000002</v>
      </c>
      <c r="T16" s="145">
        <f t="shared" si="2"/>
        <v>120.52548480000002</v>
      </c>
      <c r="U16" s="156">
        <f t="shared" si="3"/>
        <v>156.68313024000003</v>
      </c>
      <c r="V16" s="157">
        <f t="shared" ref="V16:Y16" si="7">$Q16*R16</f>
        <v>0</v>
      </c>
      <c r="W16" s="158">
        <f t="shared" si="7"/>
        <v>0</v>
      </c>
      <c r="X16" s="158">
        <f t="shared" si="7"/>
        <v>0</v>
      </c>
      <c r="Y16" s="527">
        <f t="shared" si="7"/>
        <v>0</v>
      </c>
      <c r="Z16" s="69"/>
      <c r="AA16" s="69"/>
      <c r="AB16" s="69"/>
      <c r="AC16" s="69"/>
      <c r="AD16" s="69"/>
      <c r="AE16" s="69"/>
      <c r="AF16" s="69"/>
      <c r="AG16" s="69"/>
      <c r="AH16" s="69"/>
      <c r="AI16" s="69"/>
    </row>
    <row r="17" spans="1:35" ht="15" customHeight="1" x14ac:dyDescent="0.25">
      <c r="A17" s="855"/>
      <c r="B17" s="856"/>
      <c r="C17" s="857"/>
      <c r="D17" s="69"/>
      <c r="E17" s="528" t="s">
        <v>684</v>
      </c>
      <c r="F17" s="261"/>
      <c r="G17" s="261"/>
      <c r="H17" s="261"/>
      <c r="I17" s="159"/>
      <c r="J17" s="159"/>
      <c r="K17" s="159"/>
      <c r="L17" s="159"/>
      <c r="M17" s="159"/>
      <c r="N17" s="159"/>
      <c r="O17" s="159"/>
      <c r="P17" s="159"/>
      <c r="Q17" s="251">
        <f>IF(SUM(Q18:Q19)&gt;0,9999,0)</f>
        <v>0</v>
      </c>
      <c r="R17" s="159"/>
      <c r="S17" s="159"/>
      <c r="T17" s="159"/>
      <c r="U17" s="159"/>
      <c r="V17" s="159"/>
      <c r="W17" s="159"/>
      <c r="X17" s="159"/>
      <c r="Y17" s="529"/>
      <c r="Z17" s="69"/>
      <c r="AA17" s="69"/>
      <c r="AB17" s="69"/>
      <c r="AC17" s="69"/>
      <c r="AD17" s="69"/>
      <c r="AE17" s="69"/>
      <c r="AF17" s="69"/>
      <c r="AG17" s="69"/>
      <c r="AH17" s="69"/>
      <c r="AI17" s="69"/>
    </row>
    <row r="18" spans="1:35" ht="15" customHeight="1" x14ac:dyDescent="0.25">
      <c r="A18" s="852" t="s">
        <v>146</v>
      </c>
      <c r="B18" s="853"/>
      <c r="C18" s="854"/>
      <c r="D18" s="69"/>
      <c r="E18" s="986" t="s">
        <v>95</v>
      </c>
      <c r="F18" s="987"/>
      <c r="G18" s="987"/>
      <c r="H18" s="987"/>
      <c r="I18" s="988"/>
      <c r="J18" s="988"/>
      <c r="K18" s="988"/>
      <c r="L18" s="988"/>
      <c r="M18" s="988"/>
      <c r="N18" s="988"/>
      <c r="O18" s="988"/>
      <c r="P18" s="989"/>
      <c r="Q18" s="385"/>
      <c r="R18" s="147">
        <v>996.02719999999999</v>
      </c>
      <c r="S18" s="139">
        <f>R18*1.07</f>
        <v>1065.749104</v>
      </c>
      <c r="T18" s="139">
        <f>S18*1.2</f>
        <v>1278.8989248</v>
      </c>
      <c r="U18" s="148">
        <f>T18*1.3</f>
        <v>1662.56860224</v>
      </c>
      <c r="V18" s="149">
        <f>$Q18*R18</f>
        <v>0</v>
      </c>
      <c r="W18" s="150">
        <f t="shared" ref="W18:W19" si="8">$Q18*S18</f>
        <v>0</v>
      </c>
      <c r="X18" s="150">
        <f t="shared" ref="X18:X19" si="9">$Q18*T18</f>
        <v>0</v>
      </c>
      <c r="Y18" s="525">
        <f t="shared" ref="Y18:Y19" si="10">$Q18*U18</f>
        <v>0</v>
      </c>
      <c r="Z18" s="69"/>
      <c r="AA18" s="69"/>
      <c r="AB18" s="69"/>
      <c r="AC18" s="69"/>
      <c r="AD18" s="69"/>
      <c r="AE18" s="69"/>
      <c r="AF18" s="69"/>
      <c r="AG18" s="69"/>
      <c r="AH18" s="69"/>
      <c r="AI18" s="69"/>
    </row>
    <row r="19" spans="1:35" ht="15" customHeight="1" x14ac:dyDescent="0.25">
      <c r="A19" s="855"/>
      <c r="B19" s="856"/>
      <c r="C19" s="857"/>
      <c r="D19" s="69"/>
      <c r="E19" s="990" t="s">
        <v>96</v>
      </c>
      <c r="F19" s="991"/>
      <c r="G19" s="991"/>
      <c r="H19" s="991"/>
      <c r="I19" s="984" t="s">
        <v>97</v>
      </c>
      <c r="J19" s="984"/>
      <c r="K19" s="984"/>
      <c r="L19" s="984"/>
      <c r="M19" s="984"/>
      <c r="N19" s="984"/>
      <c r="O19" s="984"/>
      <c r="P19" s="985"/>
      <c r="Q19" s="385"/>
      <c r="R19" s="151">
        <v>224.90720000000002</v>
      </c>
      <c r="S19" s="142">
        <f>R19*1.07</f>
        <v>240.65070400000002</v>
      </c>
      <c r="T19" s="142">
        <f>S19*1.2</f>
        <v>288.78084480000001</v>
      </c>
      <c r="U19" s="152">
        <f>T19*1.3</f>
        <v>375.41509824000002</v>
      </c>
      <c r="V19" s="157">
        <f t="shared" ref="V19" si="11">$Q19*R19</f>
        <v>0</v>
      </c>
      <c r="W19" s="158">
        <f t="shared" si="8"/>
        <v>0</v>
      </c>
      <c r="X19" s="158">
        <f t="shared" si="9"/>
        <v>0</v>
      </c>
      <c r="Y19" s="527">
        <f t="shared" si="10"/>
        <v>0</v>
      </c>
      <c r="Z19" s="69"/>
      <c r="AA19" s="69"/>
      <c r="AB19" s="69"/>
      <c r="AC19" s="69"/>
      <c r="AD19" s="69"/>
      <c r="AE19" s="69"/>
      <c r="AF19" s="69"/>
      <c r="AG19" s="69"/>
      <c r="AH19" s="69"/>
      <c r="AI19" s="69"/>
    </row>
    <row r="20" spans="1:35" ht="15" customHeight="1" x14ac:dyDescent="0.25">
      <c r="A20" s="852" t="s">
        <v>633</v>
      </c>
      <c r="B20" s="853"/>
      <c r="C20" s="854"/>
      <c r="D20" s="69"/>
      <c r="E20" s="528" t="s">
        <v>685</v>
      </c>
      <c r="F20" s="261"/>
      <c r="G20" s="261"/>
      <c r="H20" s="261"/>
      <c r="I20" s="159"/>
      <c r="J20" s="159"/>
      <c r="K20" s="159"/>
      <c r="L20" s="159"/>
      <c r="M20" s="159"/>
      <c r="N20" s="159"/>
      <c r="O20" s="159"/>
      <c r="P20" s="159"/>
      <c r="Q20" s="251">
        <f>IF(SUM(Q21:Q23)&gt;0,9999,0)</f>
        <v>0</v>
      </c>
      <c r="R20" s="159"/>
      <c r="S20" s="159"/>
      <c r="T20" s="159"/>
      <c r="U20" s="159"/>
      <c r="V20" s="159"/>
      <c r="W20" s="159"/>
      <c r="X20" s="159"/>
      <c r="Y20" s="529"/>
      <c r="Z20" s="69"/>
      <c r="AA20" s="69"/>
      <c r="AB20" s="69"/>
      <c r="AC20" s="69"/>
      <c r="AD20" s="69"/>
      <c r="AE20" s="69"/>
      <c r="AF20" s="69"/>
      <c r="AG20" s="69"/>
      <c r="AH20" s="69"/>
      <c r="AI20" s="69"/>
    </row>
    <row r="21" spans="1:35" ht="15" customHeight="1" x14ac:dyDescent="0.25">
      <c r="A21" s="855"/>
      <c r="B21" s="856"/>
      <c r="C21" s="857"/>
      <c r="D21" s="69"/>
      <c r="E21" s="983" t="s">
        <v>98</v>
      </c>
      <c r="F21" s="984"/>
      <c r="G21" s="984"/>
      <c r="H21" s="984"/>
      <c r="I21" s="984"/>
      <c r="J21" s="984"/>
      <c r="K21" s="984"/>
      <c r="L21" s="984"/>
      <c r="M21" s="984"/>
      <c r="N21" s="984"/>
      <c r="O21" s="984"/>
      <c r="P21" s="985"/>
      <c r="Q21" s="385"/>
      <c r="R21" s="151">
        <v>996.02719999999999</v>
      </c>
      <c r="S21" s="142">
        <f>R21*1.07</f>
        <v>1065.749104</v>
      </c>
      <c r="T21" s="142">
        <f>S21*1.2</f>
        <v>1278.8989248</v>
      </c>
      <c r="U21" s="152">
        <f>T21*1.3</f>
        <v>1662.56860224</v>
      </c>
      <c r="V21" s="149">
        <f t="shared" ref="V21:V23" si="12">$Q21*R21</f>
        <v>0</v>
      </c>
      <c r="W21" s="150">
        <f t="shared" ref="W21:W23" si="13">$Q21*S21</f>
        <v>0</v>
      </c>
      <c r="X21" s="150">
        <f t="shared" ref="X21:X23" si="14">$Q21*T21</f>
        <v>0</v>
      </c>
      <c r="Y21" s="525">
        <f t="shared" ref="Y21:Y23" si="15">$Q21*U21</f>
        <v>0</v>
      </c>
      <c r="Z21" s="69"/>
      <c r="AA21" s="69"/>
      <c r="AB21" s="69"/>
      <c r="AC21" s="69"/>
      <c r="AD21" s="69"/>
      <c r="AE21" s="69"/>
      <c r="AF21" s="69"/>
      <c r="AG21" s="69"/>
      <c r="AH21" s="69"/>
      <c r="AI21" s="69"/>
    </row>
    <row r="22" spans="1:35" ht="15" customHeight="1" x14ac:dyDescent="0.25">
      <c r="A22" s="877" t="s">
        <v>901</v>
      </c>
      <c r="B22" s="878"/>
      <c r="C22" s="879"/>
      <c r="D22" s="69"/>
      <c r="E22" s="983" t="s">
        <v>99</v>
      </c>
      <c r="F22" s="984"/>
      <c r="G22" s="984"/>
      <c r="H22" s="984"/>
      <c r="I22" s="984" t="s">
        <v>97</v>
      </c>
      <c r="J22" s="984"/>
      <c r="K22" s="984"/>
      <c r="L22" s="984"/>
      <c r="M22" s="984"/>
      <c r="N22" s="984"/>
      <c r="O22" s="984"/>
      <c r="P22" s="985"/>
      <c r="Q22" s="385"/>
      <c r="R22" s="151">
        <v>224.90720000000002</v>
      </c>
      <c r="S22" s="142">
        <f>R22*1.07</f>
        <v>240.65070400000002</v>
      </c>
      <c r="T22" s="142">
        <f t="shared" ref="T22:T23" si="16">S22*1.2</f>
        <v>288.78084480000001</v>
      </c>
      <c r="U22" s="152">
        <f t="shared" ref="U22:U23" si="17">T22*1.3</f>
        <v>375.41509824000002</v>
      </c>
      <c r="V22" s="153">
        <f t="shared" si="12"/>
        <v>0</v>
      </c>
      <c r="W22" s="154">
        <f t="shared" si="13"/>
        <v>0</v>
      </c>
      <c r="X22" s="154">
        <f t="shared" si="14"/>
        <v>0</v>
      </c>
      <c r="Y22" s="526">
        <f t="shared" si="15"/>
        <v>0</v>
      </c>
      <c r="Z22" s="69"/>
      <c r="AA22" s="69"/>
      <c r="AB22" s="69"/>
      <c r="AC22" s="69"/>
      <c r="AD22" s="69"/>
      <c r="AE22" s="69"/>
      <c r="AF22" s="69"/>
      <c r="AG22" s="69"/>
      <c r="AH22" s="69"/>
      <c r="AI22" s="69"/>
    </row>
    <row r="23" spans="1:35" ht="15" customHeight="1" x14ac:dyDescent="0.25">
      <c r="A23" s="880"/>
      <c r="B23" s="881"/>
      <c r="C23" s="882"/>
      <c r="D23" s="69"/>
      <c r="E23" s="1010" t="s">
        <v>100</v>
      </c>
      <c r="F23" s="1011"/>
      <c r="G23" s="1011"/>
      <c r="H23" s="1011"/>
      <c r="I23" s="1011"/>
      <c r="J23" s="1011"/>
      <c r="K23" s="1011"/>
      <c r="L23" s="1011"/>
      <c r="M23" s="1011"/>
      <c r="N23" s="1011"/>
      <c r="O23" s="1011"/>
      <c r="P23" s="1012"/>
      <c r="Q23" s="522"/>
      <c r="R23" s="530">
        <v>115.7184</v>
      </c>
      <c r="S23" s="531">
        <f>R23*1.07</f>
        <v>123.81868800000001</v>
      </c>
      <c r="T23" s="531">
        <f t="shared" si="16"/>
        <v>148.58242559999999</v>
      </c>
      <c r="U23" s="532">
        <f t="shared" si="17"/>
        <v>193.15715327999999</v>
      </c>
      <c r="V23" s="533">
        <f t="shared" si="12"/>
        <v>0</v>
      </c>
      <c r="W23" s="534">
        <f t="shared" si="13"/>
        <v>0</v>
      </c>
      <c r="X23" s="534">
        <f t="shared" si="14"/>
        <v>0</v>
      </c>
      <c r="Y23" s="535">
        <f t="shared" si="15"/>
        <v>0</v>
      </c>
      <c r="Z23" s="69"/>
      <c r="AA23" s="69"/>
      <c r="AB23" s="69"/>
      <c r="AC23" s="69"/>
      <c r="AD23" s="69"/>
      <c r="AE23" s="69"/>
      <c r="AF23" s="69"/>
      <c r="AG23" s="69"/>
      <c r="AH23" s="69"/>
      <c r="AI23" s="69"/>
    </row>
    <row r="24" spans="1:35" ht="15" customHeight="1" x14ac:dyDescent="0.25">
      <c r="A24" s="852" t="s">
        <v>666</v>
      </c>
      <c r="B24" s="853"/>
      <c r="C24" s="854"/>
      <c r="D24" s="69"/>
      <c r="E24" s="1013" t="s">
        <v>686</v>
      </c>
      <c r="F24" s="1013"/>
      <c r="G24" s="1013"/>
      <c r="H24" s="1013"/>
      <c r="I24" s="1013"/>
      <c r="J24" s="1013"/>
      <c r="K24" s="1013"/>
      <c r="L24" s="1013"/>
      <c r="M24" s="1013"/>
      <c r="N24" s="1013"/>
      <c r="O24" s="1013"/>
      <c r="P24" s="1013"/>
      <c r="Q24" s="1013"/>
      <c r="R24" s="1013"/>
      <c r="S24" s="1013"/>
      <c r="T24" s="1013"/>
      <c r="U24" s="1013"/>
      <c r="V24" s="1013"/>
      <c r="W24" s="1013"/>
      <c r="X24" s="1013"/>
      <c r="Y24" s="1013"/>
      <c r="Z24" s="83"/>
      <c r="AA24" s="83"/>
      <c r="AB24" s="83"/>
      <c r="AC24" s="83"/>
      <c r="AD24" s="83"/>
      <c r="AE24" s="83"/>
      <c r="AF24" s="83"/>
      <c r="AG24" s="83"/>
      <c r="AH24" s="83"/>
      <c r="AI24" s="69"/>
    </row>
    <row r="25" spans="1:35" ht="15" customHeight="1" x14ac:dyDescent="0.25">
      <c r="A25" s="855"/>
      <c r="B25" s="856"/>
      <c r="C25" s="857"/>
      <c r="D25" s="69"/>
      <c r="E25" s="1014"/>
      <c r="F25" s="1014"/>
      <c r="G25" s="1014"/>
      <c r="H25" s="1014"/>
      <c r="I25" s="1014"/>
      <c r="J25" s="1014"/>
      <c r="K25" s="1014"/>
      <c r="L25" s="1014"/>
      <c r="M25" s="1014"/>
      <c r="N25" s="1014"/>
      <c r="O25" s="1014"/>
      <c r="P25" s="1014"/>
      <c r="Q25" s="1014"/>
      <c r="R25" s="1014"/>
      <c r="S25" s="1014"/>
      <c r="T25" s="1014"/>
      <c r="U25" s="1014"/>
      <c r="V25" s="1014"/>
      <c r="W25" s="1014"/>
      <c r="X25" s="1014"/>
      <c r="Y25" s="1014"/>
      <c r="Z25" s="69"/>
      <c r="AA25" s="69"/>
      <c r="AB25" s="69"/>
      <c r="AC25" s="69"/>
      <c r="AD25" s="69"/>
      <c r="AE25" s="69"/>
      <c r="AF25" s="69"/>
      <c r="AG25" s="69"/>
      <c r="AH25" s="69"/>
      <c r="AI25" s="69"/>
    </row>
    <row r="26" spans="1:35" ht="15" customHeight="1" x14ac:dyDescent="0.25">
      <c r="A26" s="852" t="s">
        <v>667</v>
      </c>
      <c r="B26" s="853"/>
      <c r="C26" s="854"/>
      <c r="D26" s="69"/>
      <c r="E26" s="1014"/>
      <c r="F26" s="1014"/>
      <c r="G26" s="1014"/>
      <c r="H26" s="1014"/>
      <c r="I26" s="1014"/>
      <c r="J26" s="1014"/>
      <c r="K26" s="1014"/>
      <c r="L26" s="1014"/>
      <c r="M26" s="1014"/>
      <c r="N26" s="1014"/>
      <c r="O26" s="1014"/>
      <c r="P26" s="1014"/>
      <c r="Q26" s="1014"/>
      <c r="R26" s="1014"/>
      <c r="S26" s="1014"/>
      <c r="T26" s="1014"/>
      <c r="U26" s="1014"/>
      <c r="V26" s="1014"/>
      <c r="W26" s="1014"/>
      <c r="X26" s="1014"/>
      <c r="Y26" s="1014"/>
      <c r="Z26" s="69"/>
      <c r="AA26" s="69"/>
      <c r="AB26" s="69"/>
      <c r="AC26" s="69"/>
      <c r="AD26" s="69"/>
      <c r="AE26" s="69"/>
      <c r="AF26" s="69"/>
      <c r="AG26" s="69"/>
      <c r="AH26" s="69"/>
      <c r="AI26" s="69"/>
    </row>
    <row r="27" spans="1:35" ht="15" customHeight="1" x14ac:dyDescent="0.25">
      <c r="A27" s="855"/>
      <c r="B27" s="856"/>
      <c r="C27" s="857"/>
      <c r="D27" s="69"/>
      <c r="E27" s="1014"/>
      <c r="F27" s="1014"/>
      <c r="G27" s="1014"/>
      <c r="H27" s="1014"/>
      <c r="I27" s="1014"/>
      <c r="J27" s="1014"/>
      <c r="K27" s="1014"/>
      <c r="L27" s="1014"/>
      <c r="M27" s="1014"/>
      <c r="N27" s="1014"/>
      <c r="O27" s="1014"/>
      <c r="P27" s="1014"/>
      <c r="Q27" s="1014"/>
      <c r="R27" s="1014"/>
      <c r="S27" s="1014"/>
      <c r="T27" s="1014"/>
      <c r="U27" s="1014"/>
      <c r="V27" s="1014"/>
      <c r="W27" s="1014"/>
      <c r="X27" s="1014"/>
      <c r="Y27" s="1014"/>
      <c r="Z27" s="69"/>
      <c r="AA27" s="69"/>
      <c r="AB27" s="69"/>
      <c r="AC27" s="69"/>
      <c r="AD27" s="69"/>
      <c r="AE27" s="69"/>
      <c r="AF27" s="69"/>
      <c r="AG27" s="69"/>
      <c r="AH27" s="69"/>
      <c r="AI27" s="69"/>
    </row>
    <row r="28" spans="1:35" ht="15" customHeight="1" x14ac:dyDescent="0.25">
      <c r="A28" s="852" t="s">
        <v>668</v>
      </c>
      <c r="B28" s="853"/>
      <c r="C28" s="854"/>
      <c r="D28" s="69"/>
      <c r="E28" s="1014"/>
      <c r="F28" s="1014"/>
      <c r="G28" s="1014"/>
      <c r="H28" s="1014"/>
      <c r="I28" s="1014"/>
      <c r="J28" s="1014"/>
      <c r="K28" s="1014"/>
      <c r="L28" s="1014"/>
      <c r="M28" s="1014"/>
      <c r="N28" s="1014"/>
      <c r="O28" s="1014"/>
      <c r="P28" s="1014"/>
      <c r="Q28" s="1014"/>
      <c r="R28" s="1014"/>
      <c r="S28" s="1014"/>
      <c r="T28" s="1014"/>
      <c r="U28" s="1014"/>
      <c r="V28" s="1014"/>
      <c r="W28" s="1014"/>
      <c r="X28" s="1014"/>
      <c r="Y28" s="1014"/>
      <c r="Z28" s="69"/>
      <c r="AA28" s="69"/>
      <c r="AB28" s="69"/>
      <c r="AC28" s="69"/>
      <c r="AD28" s="69"/>
      <c r="AE28" s="69"/>
      <c r="AF28" s="69"/>
      <c r="AG28" s="69"/>
      <c r="AH28" s="69"/>
      <c r="AI28" s="69"/>
    </row>
    <row r="29" spans="1:35" ht="15" customHeight="1" x14ac:dyDescent="0.25">
      <c r="A29" s="855"/>
      <c r="B29" s="856"/>
      <c r="C29" s="857"/>
      <c r="D29" s="69"/>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69"/>
      <c r="AA29" s="69"/>
      <c r="AB29" s="69"/>
      <c r="AC29" s="69"/>
      <c r="AD29" s="69"/>
      <c r="AE29" s="69"/>
      <c r="AF29" s="69"/>
      <c r="AG29" s="69"/>
      <c r="AH29" s="69"/>
      <c r="AI29" s="69"/>
    </row>
    <row r="30" spans="1:35" ht="15" customHeight="1" x14ac:dyDescent="0.25">
      <c r="A30" s="852" t="s">
        <v>669</v>
      </c>
      <c r="B30" s="853"/>
      <c r="C30" s="854"/>
      <c r="D30" s="69"/>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69"/>
      <c r="AA30" s="69"/>
      <c r="AB30" s="69"/>
      <c r="AC30" s="69"/>
      <c r="AD30" s="69"/>
      <c r="AE30" s="69"/>
      <c r="AF30" s="69"/>
      <c r="AG30" s="69"/>
      <c r="AH30" s="69"/>
      <c r="AI30" s="69"/>
    </row>
    <row r="31" spans="1:35" ht="15" customHeight="1" x14ac:dyDescent="0.25">
      <c r="A31" s="855"/>
      <c r="B31" s="856"/>
      <c r="C31" s="857"/>
      <c r="D31" s="69"/>
      <c r="E31" s="1014"/>
      <c r="F31" s="1014"/>
      <c r="G31" s="1014"/>
      <c r="H31" s="1014"/>
      <c r="I31" s="1014"/>
      <c r="J31" s="1014"/>
      <c r="K31" s="1014"/>
      <c r="L31" s="1014"/>
      <c r="M31" s="1014"/>
      <c r="N31" s="1014"/>
      <c r="O31" s="1014"/>
      <c r="P31" s="1014"/>
      <c r="Q31" s="1014"/>
      <c r="R31" s="1014"/>
      <c r="S31" s="1014"/>
      <c r="T31" s="1014"/>
      <c r="U31" s="1014"/>
      <c r="V31" s="1014"/>
      <c r="W31" s="1014"/>
      <c r="X31" s="1014"/>
      <c r="Y31" s="1014"/>
      <c r="Z31" s="69"/>
      <c r="AA31" s="69"/>
      <c r="AB31" s="69"/>
      <c r="AC31" s="69"/>
      <c r="AD31" s="69"/>
      <c r="AE31" s="69"/>
      <c r="AF31" s="69"/>
      <c r="AG31" s="69"/>
      <c r="AH31" s="69"/>
      <c r="AI31" s="69"/>
    </row>
    <row r="32" spans="1:35" ht="15" customHeight="1" x14ac:dyDescent="0.25">
      <c r="A32" s="845" t="s">
        <v>862</v>
      </c>
      <c r="B32" s="846"/>
      <c r="C32" s="847"/>
      <c r="D32" s="69"/>
      <c r="E32" s="1014"/>
      <c r="F32" s="1014"/>
      <c r="G32" s="1014"/>
      <c r="H32" s="1014"/>
      <c r="I32" s="1014"/>
      <c r="J32" s="1014"/>
      <c r="K32" s="1014"/>
      <c r="L32" s="1014"/>
      <c r="M32" s="1014"/>
      <c r="N32" s="1014"/>
      <c r="O32" s="1014"/>
      <c r="P32" s="1014"/>
      <c r="Q32" s="1014"/>
      <c r="R32" s="1014"/>
      <c r="S32" s="1014"/>
      <c r="T32" s="1014"/>
      <c r="U32" s="1014"/>
      <c r="V32" s="1014"/>
      <c r="W32" s="1014"/>
      <c r="X32" s="1014"/>
      <c r="Y32" s="1014"/>
      <c r="Z32" s="69"/>
      <c r="AA32" s="69"/>
      <c r="AB32" s="69"/>
      <c r="AC32" s="69"/>
      <c r="AD32" s="69"/>
      <c r="AE32" s="69"/>
      <c r="AF32" s="69"/>
      <c r="AG32" s="69"/>
      <c r="AH32" s="69"/>
      <c r="AI32" s="69"/>
    </row>
    <row r="33" spans="1:35" ht="15" customHeight="1" x14ac:dyDescent="0.25">
      <c r="A33" s="848"/>
      <c r="B33" s="849"/>
      <c r="C33" s="850"/>
      <c r="D33" s="69"/>
      <c r="Z33" s="69"/>
      <c r="AA33" s="69"/>
      <c r="AB33" s="69"/>
      <c r="AC33" s="69"/>
      <c r="AD33" s="69"/>
      <c r="AE33" s="69"/>
      <c r="AF33" s="69"/>
      <c r="AG33" s="69"/>
      <c r="AH33" s="69"/>
      <c r="AI33" s="69"/>
    </row>
    <row r="34" spans="1:35" ht="15" customHeight="1" x14ac:dyDescent="0.25">
      <c r="A34" s="852" t="s">
        <v>12</v>
      </c>
      <c r="B34" s="853"/>
      <c r="C34" s="854"/>
      <c r="D34" s="69"/>
      <c r="E34" s="234"/>
      <c r="F34" s="235"/>
      <c r="G34" s="235"/>
      <c r="H34" s="235"/>
      <c r="I34" s="235"/>
      <c r="J34" s="235"/>
      <c r="K34" s="235"/>
      <c r="L34" s="235"/>
      <c r="M34" s="235"/>
      <c r="N34" s="235"/>
      <c r="O34" s="235"/>
      <c r="P34" s="235"/>
      <c r="Q34" s="235"/>
      <c r="R34" s="235"/>
      <c r="S34" s="236"/>
      <c r="T34" s="237"/>
      <c r="Z34" s="69"/>
      <c r="AA34" s="69"/>
      <c r="AB34" s="69"/>
      <c r="AC34" s="69"/>
      <c r="AD34" s="69"/>
      <c r="AE34" s="69"/>
      <c r="AF34" s="69"/>
      <c r="AG34" s="69"/>
      <c r="AH34" s="69"/>
      <c r="AI34" s="69"/>
    </row>
    <row r="35" spans="1:35" ht="15" customHeight="1" x14ac:dyDescent="0.25">
      <c r="A35" s="855"/>
      <c r="B35" s="856"/>
      <c r="C35" s="857"/>
      <c r="D35" s="69"/>
      <c r="E35" s="238"/>
      <c r="F35" s="998" t="s">
        <v>101</v>
      </c>
      <c r="G35" s="998"/>
      <c r="H35" s="998"/>
      <c r="I35" s="998"/>
      <c r="J35" s="998"/>
      <c r="K35" s="998"/>
      <c r="L35" s="998"/>
      <c r="M35" s="998"/>
      <c r="N35" s="998"/>
      <c r="O35" s="230"/>
      <c r="P35" s="230"/>
      <c r="Q35" s="230"/>
      <c r="R35" s="230"/>
      <c r="S35" s="230"/>
      <c r="T35" s="239"/>
      <c r="Z35" s="69"/>
      <c r="AA35" s="69"/>
      <c r="AB35" s="69"/>
      <c r="AC35" s="69"/>
      <c r="AD35" s="69"/>
      <c r="AE35" s="69"/>
      <c r="AF35" s="69"/>
      <c r="AG35" s="69"/>
      <c r="AH35" s="69"/>
      <c r="AI35" s="69"/>
    </row>
    <row r="36" spans="1:35" ht="15" customHeight="1" x14ac:dyDescent="0.25">
      <c r="A36" s="852" t="s">
        <v>15</v>
      </c>
      <c r="B36" s="853"/>
      <c r="C36" s="854"/>
      <c r="D36" s="69"/>
      <c r="E36" s="238"/>
      <c r="F36" s="997" t="s">
        <v>692</v>
      </c>
      <c r="G36" s="997"/>
      <c r="H36" s="997"/>
      <c r="I36" s="997"/>
      <c r="J36" s="997"/>
      <c r="K36" s="997"/>
      <c r="L36" s="997"/>
      <c r="M36" s="997"/>
      <c r="N36" s="240"/>
      <c r="O36" s="240"/>
      <c r="P36" s="240"/>
      <c r="Q36" s="240"/>
      <c r="R36" s="240"/>
      <c r="S36" s="240"/>
      <c r="T36" s="241"/>
      <c r="Z36" s="69"/>
      <c r="AA36" s="69"/>
      <c r="AB36" s="69"/>
      <c r="AC36" s="69"/>
      <c r="AD36" s="69"/>
      <c r="AE36" s="69"/>
      <c r="AF36" s="69"/>
      <c r="AG36" s="69"/>
      <c r="AH36" s="69"/>
      <c r="AI36" s="69"/>
    </row>
    <row r="37" spans="1:35" ht="15" customHeight="1" x14ac:dyDescent="0.25">
      <c r="A37" s="855"/>
      <c r="B37" s="856"/>
      <c r="C37" s="857"/>
      <c r="D37" s="69"/>
      <c r="E37" s="238"/>
      <c r="F37" s="232"/>
      <c r="G37" s="232"/>
      <c r="H37" s="232"/>
      <c r="I37" s="232"/>
      <c r="J37" s="232"/>
      <c r="K37" s="232"/>
      <c r="L37" s="232"/>
      <c r="M37" s="232"/>
      <c r="N37" s="232"/>
      <c r="O37" s="69"/>
      <c r="P37" s="69"/>
      <c r="Q37" s="69"/>
      <c r="R37" s="69"/>
      <c r="S37" s="69"/>
      <c r="T37" s="242"/>
      <c r="Z37" s="69"/>
      <c r="AA37" s="69"/>
      <c r="AB37" s="69"/>
      <c r="AC37" s="69"/>
      <c r="AD37" s="69"/>
      <c r="AE37" s="69"/>
      <c r="AF37" s="69"/>
      <c r="AG37" s="69"/>
      <c r="AH37" s="69"/>
      <c r="AI37" s="69"/>
    </row>
    <row r="38" spans="1:35" ht="15" customHeight="1" x14ac:dyDescent="0.25">
      <c r="A38" s="852" t="s">
        <v>17</v>
      </c>
      <c r="B38" s="853"/>
      <c r="C38" s="854"/>
      <c r="D38" s="69"/>
      <c r="E38" s="238"/>
      <c r="F38" s="69"/>
      <c r="G38" s="69"/>
      <c r="H38" s="995" t="s">
        <v>102</v>
      </c>
      <c r="I38" s="995"/>
      <c r="J38" s="995"/>
      <c r="K38" s="979"/>
      <c r="L38" s="979"/>
      <c r="M38" s="979"/>
      <c r="N38" s="979"/>
      <c r="O38" s="979"/>
      <c r="P38" s="979"/>
      <c r="Q38" s="979"/>
      <c r="R38" s="979"/>
      <c r="S38" s="979"/>
      <c r="T38" s="243"/>
      <c r="Z38" s="69"/>
      <c r="AA38" s="69"/>
      <c r="AB38" s="69"/>
      <c r="AC38" s="69"/>
      <c r="AD38" s="69"/>
      <c r="AE38" s="69"/>
      <c r="AF38" s="69"/>
      <c r="AG38" s="69"/>
      <c r="AH38" s="69"/>
      <c r="AI38" s="69"/>
    </row>
    <row r="39" spans="1:35" ht="15" customHeight="1" x14ac:dyDescent="0.25">
      <c r="A39" s="855"/>
      <c r="B39" s="856"/>
      <c r="C39" s="857"/>
      <c r="D39" s="69"/>
      <c r="E39" s="238"/>
      <c r="F39" s="69"/>
      <c r="G39" s="69"/>
      <c r="H39" s="995" t="s">
        <v>103</v>
      </c>
      <c r="I39" s="995"/>
      <c r="J39" s="995"/>
      <c r="K39" s="996"/>
      <c r="L39" s="996"/>
      <c r="M39" s="979"/>
      <c r="N39" s="979"/>
      <c r="O39" s="979"/>
      <c r="P39" s="979"/>
      <c r="Q39" s="979"/>
      <c r="R39" s="979"/>
      <c r="S39" s="979"/>
      <c r="T39" s="243"/>
      <c r="Z39" s="69"/>
      <c r="AA39" s="69"/>
      <c r="AB39" s="69"/>
      <c r="AC39" s="69"/>
      <c r="AD39" s="69"/>
      <c r="AE39" s="69"/>
      <c r="AF39" s="69"/>
      <c r="AG39" s="69"/>
      <c r="AH39" s="69"/>
      <c r="AI39" s="69"/>
    </row>
    <row r="40" spans="1:35" ht="15" customHeight="1" x14ac:dyDescent="0.25">
      <c r="A40" s="77"/>
      <c r="B40" s="77"/>
      <c r="C40" s="77"/>
      <c r="D40" s="69"/>
      <c r="E40" s="238"/>
      <c r="F40" s="69"/>
      <c r="G40" s="69"/>
      <c r="H40" s="978" t="s">
        <v>807</v>
      </c>
      <c r="I40" s="978"/>
      <c r="J40" s="978"/>
      <c r="K40" s="979"/>
      <c r="L40" s="979"/>
      <c r="M40" s="979"/>
      <c r="N40" s="979"/>
      <c r="O40" s="979"/>
      <c r="P40" s="979"/>
      <c r="Q40" s="979"/>
      <c r="R40" s="979"/>
      <c r="S40" s="979"/>
      <c r="T40" s="244"/>
      <c r="Z40" s="69"/>
      <c r="AA40" s="69"/>
      <c r="AB40" s="69"/>
      <c r="AC40" s="69"/>
      <c r="AD40" s="69"/>
      <c r="AE40" s="69"/>
      <c r="AF40" s="69"/>
      <c r="AG40" s="69"/>
      <c r="AH40" s="69"/>
      <c r="AI40" s="69"/>
    </row>
    <row r="41" spans="1:35" ht="15" customHeight="1" x14ac:dyDescent="0.25">
      <c r="A41" s="78"/>
      <c r="B41" s="78"/>
      <c r="C41" s="78"/>
      <c r="D41" s="69"/>
      <c r="E41" s="238"/>
      <c r="F41" s="69"/>
      <c r="G41" s="980" t="s">
        <v>680</v>
      </c>
      <c r="H41" s="980"/>
      <c r="I41" s="980"/>
      <c r="J41" s="980"/>
      <c r="K41" s="980"/>
      <c r="L41" s="980"/>
      <c r="M41" s="980"/>
      <c r="N41" s="980"/>
      <c r="O41" s="980"/>
      <c r="P41" s="980"/>
      <c r="Q41" s="980"/>
      <c r="R41" s="980"/>
      <c r="S41" s="980"/>
      <c r="T41" s="244"/>
      <c r="Z41" s="69"/>
      <c r="AA41" s="69"/>
      <c r="AB41" s="69"/>
      <c r="AC41" s="69"/>
      <c r="AD41" s="69"/>
      <c r="AE41" s="69"/>
      <c r="AF41" s="69"/>
      <c r="AG41" s="69"/>
      <c r="AH41" s="69"/>
      <c r="AI41" s="69"/>
    </row>
    <row r="42" spans="1:35" ht="15" customHeight="1" x14ac:dyDescent="0.25">
      <c r="A42" s="858" t="s">
        <v>22</v>
      </c>
      <c r="B42" s="858"/>
      <c r="C42" s="858"/>
      <c r="D42" s="69"/>
      <c r="E42" s="238"/>
      <c r="F42" s="69"/>
      <c r="G42" s="978" t="s">
        <v>104</v>
      </c>
      <c r="H42" s="978"/>
      <c r="I42" s="978"/>
      <c r="J42" s="978"/>
      <c r="K42" s="979"/>
      <c r="L42" s="979"/>
      <c r="M42" s="979"/>
      <c r="N42" s="979"/>
      <c r="O42" s="979"/>
      <c r="P42" s="979"/>
      <c r="Q42" s="979"/>
      <c r="R42" s="979"/>
      <c r="S42" s="979"/>
      <c r="T42" s="244"/>
      <c r="Z42" s="69"/>
      <c r="AA42" s="69"/>
      <c r="AB42" s="69"/>
      <c r="AC42" s="69"/>
      <c r="AD42" s="69"/>
      <c r="AE42" s="69"/>
      <c r="AF42" s="69"/>
      <c r="AG42" s="69"/>
      <c r="AH42" s="69"/>
      <c r="AI42" s="69"/>
    </row>
    <row r="43" spans="1:35" ht="15" customHeight="1" x14ac:dyDescent="0.25">
      <c r="A43" s="115" t="s">
        <v>80</v>
      </c>
      <c r="B43" s="135"/>
      <c r="C43" s="135"/>
      <c r="D43" s="69"/>
      <c r="E43" s="238"/>
      <c r="F43" s="980" t="s">
        <v>681</v>
      </c>
      <c r="G43" s="980"/>
      <c r="H43" s="980"/>
      <c r="I43" s="980"/>
      <c r="J43" s="980"/>
      <c r="K43" s="980"/>
      <c r="L43" s="980"/>
      <c r="M43" s="980"/>
      <c r="N43" s="980"/>
      <c r="O43" s="980"/>
      <c r="P43" s="980"/>
      <c r="Q43" s="980"/>
      <c r="R43" s="980"/>
      <c r="S43" s="980"/>
      <c r="T43" s="244"/>
      <c r="Z43" s="69"/>
      <c r="AA43" s="69"/>
      <c r="AB43" s="69"/>
      <c r="AC43" s="69"/>
      <c r="AD43" s="69"/>
      <c r="AE43" s="69"/>
      <c r="AF43" s="69"/>
      <c r="AG43" s="69"/>
      <c r="AH43" s="69"/>
      <c r="AI43" s="69"/>
    </row>
    <row r="44" spans="1:35" ht="15" customHeight="1" x14ac:dyDescent="0.25">
      <c r="A44" s="73" t="s">
        <v>24</v>
      </c>
      <c r="B44" s="135"/>
      <c r="C44" s="135"/>
      <c r="D44" s="69"/>
      <c r="E44" s="238"/>
      <c r="F44" s="978" t="s">
        <v>808</v>
      </c>
      <c r="G44" s="978"/>
      <c r="H44" s="978"/>
      <c r="I44" s="978"/>
      <c r="J44" s="978"/>
      <c r="K44" s="117" t="s">
        <v>105</v>
      </c>
      <c r="L44" s="117" t="s">
        <v>106</v>
      </c>
      <c r="M44" s="117" t="s">
        <v>107</v>
      </c>
      <c r="N44" s="117" t="s">
        <v>108</v>
      </c>
      <c r="O44" s="117"/>
      <c r="Q44" s="117"/>
      <c r="S44" s="117"/>
      <c r="T44" s="244"/>
      <c r="Z44" s="69"/>
      <c r="AA44" s="69"/>
      <c r="AB44" s="69"/>
      <c r="AC44" s="69"/>
      <c r="AD44" s="69"/>
      <c r="AE44" s="69"/>
      <c r="AF44" s="69"/>
      <c r="AG44" s="69"/>
      <c r="AH44" s="69"/>
      <c r="AI44" s="69"/>
    </row>
    <row r="45" spans="1:35" ht="15" customHeight="1" x14ac:dyDescent="0.25">
      <c r="A45" s="73" t="s">
        <v>25</v>
      </c>
      <c r="B45" s="135"/>
      <c r="C45" s="135"/>
      <c r="D45" s="69"/>
      <c r="E45" s="238"/>
      <c r="F45" s="69"/>
      <c r="G45" s="978" t="s">
        <v>109</v>
      </c>
      <c r="H45" s="978"/>
      <c r="I45" s="978"/>
      <c r="J45" s="978"/>
      <c r="K45" s="117" t="s">
        <v>110</v>
      </c>
      <c r="L45" s="117" t="s">
        <v>111</v>
      </c>
      <c r="M45" s="117"/>
      <c r="N45" s="117"/>
      <c r="O45" s="117"/>
      <c r="P45" s="117"/>
      <c r="Q45" s="117"/>
      <c r="S45" s="117"/>
      <c r="T45" s="244"/>
      <c r="Z45" s="69"/>
      <c r="AA45" s="69"/>
      <c r="AB45" s="69"/>
      <c r="AC45" s="69"/>
      <c r="AD45" s="69"/>
      <c r="AE45" s="69"/>
      <c r="AF45" s="69"/>
      <c r="AG45" s="69"/>
      <c r="AH45" s="69"/>
      <c r="AI45" s="69"/>
    </row>
    <row r="46" spans="1:35" ht="15" customHeight="1" x14ac:dyDescent="0.25">
      <c r="A46" s="73" t="s">
        <v>26</v>
      </c>
      <c r="B46" s="135"/>
      <c r="C46" s="135"/>
      <c r="D46" s="69"/>
      <c r="E46" s="238"/>
      <c r="F46" s="978" t="s">
        <v>112</v>
      </c>
      <c r="G46" s="978"/>
      <c r="H46" s="978"/>
      <c r="I46" s="978"/>
      <c r="J46" s="978"/>
      <c r="K46" s="117" t="s">
        <v>113</v>
      </c>
      <c r="L46" s="117" t="s">
        <v>114</v>
      </c>
      <c r="M46" s="117"/>
      <c r="N46" s="117"/>
      <c r="O46" s="117"/>
      <c r="P46" s="117"/>
      <c r="Q46" s="117"/>
      <c r="S46" s="117"/>
      <c r="T46" s="244"/>
      <c r="Z46" s="69"/>
      <c r="AA46" s="69"/>
      <c r="AB46" s="69"/>
      <c r="AC46" s="69"/>
      <c r="AD46" s="69"/>
      <c r="AE46" s="69"/>
      <c r="AF46" s="69"/>
      <c r="AG46" s="69"/>
      <c r="AH46" s="69"/>
      <c r="AI46" s="69"/>
    </row>
    <row r="47" spans="1:35" ht="15" customHeight="1" x14ac:dyDescent="0.25">
      <c r="A47" s="73" t="s">
        <v>27</v>
      </c>
      <c r="B47" s="135"/>
      <c r="C47" s="135"/>
      <c r="D47" s="69"/>
      <c r="E47" s="238"/>
      <c r="F47" s="981" t="s">
        <v>115</v>
      </c>
      <c r="G47" s="981"/>
      <c r="H47" s="981"/>
      <c r="I47" s="981"/>
      <c r="J47" s="981"/>
      <c r="K47" s="119"/>
      <c r="L47" s="119"/>
      <c r="M47" s="119"/>
      <c r="S47" s="125"/>
      <c r="T47" s="244"/>
      <c r="Z47" s="69"/>
      <c r="AA47" s="69"/>
      <c r="AB47" s="69"/>
      <c r="AC47" s="69"/>
      <c r="AD47" s="69"/>
      <c r="AE47" s="69"/>
      <c r="AF47" s="69"/>
      <c r="AG47" s="69"/>
      <c r="AH47" s="69"/>
      <c r="AI47" s="69"/>
    </row>
    <row r="48" spans="1:35" ht="15" customHeight="1" x14ac:dyDescent="0.25">
      <c r="A48" s="73" t="s">
        <v>28</v>
      </c>
      <c r="B48" s="135"/>
      <c r="C48" s="135"/>
      <c r="D48" s="69"/>
      <c r="E48" s="238"/>
      <c r="F48" s="981"/>
      <c r="G48" s="981"/>
      <c r="H48" s="981"/>
      <c r="I48" s="981"/>
      <c r="J48" s="981"/>
      <c r="K48" s="982"/>
      <c r="L48" s="982"/>
      <c r="M48" s="982"/>
      <c r="N48" s="982"/>
      <c r="O48" s="982"/>
      <c r="P48" s="982"/>
      <c r="Q48" s="982"/>
      <c r="R48" s="982"/>
      <c r="S48" s="982"/>
      <c r="T48" s="245"/>
      <c r="Z48" s="69"/>
      <c r="AA48" s="69"/>
      <c r="AB48" s="69"/>
      <c r="AC48" s="69"/>
      <c r="AD48" s="69"/>
      <c r="AE48" s="69"/>
      <c r="AF48" s="69"/>
      <c r="AG48" s="69"/>
      <c r="AH48" s="69"/>
      <c r="AI48" s="69"/>
    </row>
    <row r="49" spans="1:35" ht="15" customHeight="1" x14ac:dyDescent="0.25">
      <c r="A49" s="79"/>
      <c r="B49" s="135"/>
      <c r="C49" s="135"/>
      <c r="D49" s="69"/>
      <c r="E49" s="238"/>
      <c r="F49" s="980" t="s">
        <v>682</v>
      </c>
      <c r="G49" s="980"/>
      <c r="H49" s="980"/>
      <c r="I49" s="980"/>
      <c r="J49" s="980"/>
      <c r="K49" s="980"/>
      <c r="L49" s="980"/>
      <c r="M49" s="980"/>
      <c r="N49" s="980"/>
      <c r="O49" s="980"/>
      <c r="P49" s="980"/>
      <c r="Q49" s="980"/>
      <c r="R49" s="980"/>
      <c r="S49" s="980"/>
      <c r="T49" s="244"/>
      <c r="Z49" s="69"/>
      <c r="AA49" s="69"/>
      <c r="AB49" s="69"/>
      <c r="AC49" s="69"/>
      <c r="AD49" s="69"/>
      <c r="AE49" s="69"/>
      <c r="AF49" s="69"/>
      <c r="AG49" s="69"/>
      <c r="AH49" s="69"/>
      <c r="AI49" s="69"/>
    </row>
    <row r="50" spans="1:35" ht="15" customHeight="1" x14ac:dyDescent="0.25">
      <c r="A50" s="859" t="s">
        <v>810</v>
      </c>
      <c r="B50" s="859"/>
      <c r="C50" s="859"/>
      <c r="D50" s="69"/>
      <c r="E50" s="238"/>
      <c r="F50" s="69"/>
      <c r="G50" s="69"/>
      <c r="H50" s="69"/>
      <c r="I50" s="69"/>
      <c r="J50" s="69"/>
      <c r="K50" s="69"/>
      <c r="L50" s="69"/>
      <c r="M50" s="69"/>
      <c r="N50" s="69"/>
      <c r="O50" s="69"/>
      <c r="P50" s="69"/>
      <c r="Q50" s="69"/>
      <c r="R50" s="69"/>
      <c r="S50" s="69"/>
      <c r="T50" s="242"/>
      <c r="Z50" s="69"/>
      <c r="AA50" s="69"/>
      <c r="AB50" s="69"/>
      <c r="AC50" s="69"/>
      <c r="AD50" s="69"/>
      <c r="AE50" s="69"/>
      <c r="AF50" s="69"/>
      <c r="AG50" s="69"/>
      <c r="AH50" s="69"/>
      <c r="AI50" s="69"/>
    </row>
    <row r="51" spans="1:35" ht="15" customHeight="1" x14ac:dyDescent="0.25">
      <c r="A51" s="859"/>
      <c r="B51" s="859"/>
      <c r="C51" s="859"/>
      <c r="D51" s="69"/>
      <c r="E51" s="246"/>
      <c r="F51" s="247"/>
      <c r="G51" s="247"/>
      <c r="H51" s="247"/>
      <c r="I51" s="247"/>
      <c r="J51" s="247"/>
      <c r="K51" s="247"/>
      <c r="L51" s="247"/>
      <c r="M51" s="247"/>
      <c r="N51" s="247"/>
      <c r="O51" s="247"/>
      <c r="P51" s="247"/>
      <c r="Q51" s="247"/>
      <c r="R51" s="247"/>
      <c r="S51" s="247"/>
      <c r="T51" s="248"/>
      <c r="Z51" s="69"/>
      <c r="AA51" s="69"/>
      <c r="AB51" s="69"/>
      <c r="AC51" s="69"/>
      <c r="AD51" s="69"/>
      <c r="AE51" s="69"/>
      <c r="AF51" s="69"/>
      <c r="AG51" s="69"/>
      <c r="AH51" s="69"/>
      <c r="AI51" s="69"/>
    </row>
    <row r="52" spans="1:35" ht="15" customHeight="1" x14ac:dyDescent="0.25">
      <c r="A52" s="851" t="s">
        <v>29</v>
      </c>
      <c r="B52" s="851"/>
      <c r="C52" s="851"/>
    </row>
    <row r="53" spans="1:35" ht="15" customHeight="1" x14ac:dyDescent="0.25">
      <c r="A53" s="851"/>
      <c r="B53" s="851"/>
      <c r="C53" s="851"/>
      <c r="E53" s="69"/>
      <c r="F53" s="69"/>
      <c r="G53" s="69"/>
      <c r="H53" s="69"/>
      <c r="I53" s="69"/>
      <c r="J53" s="69"/>
      <c r="K53" s="69"/>
      <c r="L53" s="69"/>
      <c r="M53" s="69"/>
      <c r="N53" s="69"/>
      <c r="O53" s="69"/>
      <c r="P53" s="69"/>
      <c r="Q53" s="69"/>
      <c r="R53" s="69"/>
      <c r="S53" s="69"/>
      <c r="T53" s="69"/>
      <c r="U53" s="69"/>
      <c r="V53" s="69"/>
      <c r="W53" s="69"/>
      <c r="X53" s="69"/>
      <c r="Y53" s="69"/>
    </row>
    <row r="54" spans="1:35" ht="15" customHeight="1" x14ac:dyDescent="0.25">
      <c r="A54" s="78"/>
      <c r="B54" s="78"/>
      <c r="C54" s="78"/>
    </row>
    <row r="55" spans="1:35" ht="15" customHeight="1" x14ac:dyDescent="0.25">
      <c r="A55" s="78"/>
      <c r="B55" s="78"/>
      <c r="C55" s="78"/>
    </row>
    <row r="56" spans="1:35" ht="15" customHeight="1" x14ac:dyDescent="0.25">
      <c r="A56" s="78"/>
      <c r="B56" s="78"/>
      <c r="C56" s="78"/>
    </row>
    <row r="57" spans="1:35" ht="15" customHeight="1" x14ac:dyDescent="0.25">
      <c r="A57" s="78"/>
      <c r="B57" s="78"/>
      <c r="C57" s="78"/>
    </row>
    <row r="58" spans="1:35" ht="15" customHeight="1" x14ac:dyDescent="0.25"/>
    <row r="59" spans="1:35" ht="15" customHeight="1" x14ac:dyDescent="0.25"/>
    <row r="60" spans="1:35" ht="15" customHeight="1" x14ac:dyDescent="0.25"/>
    <row r="61" spans="1:35" ht="15" customHeight="1" x14ac:dyDescent="0.25"/>
    <row r="62" spans="1:35" ht="15" customHeight="1" x14ac:dyDescent="0.25"/>
    <row r="63" spans="1:35" ht="15" customHeight="1" x14ac:dyDescent="0.25"/>
    <row r="64" spans="1:35"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sheetData>
  <sheetProtection algorithmName="SHA-512" hashValue="jk/aO1s7fDaqLQgghfdsVz18RIcv1pLbDbgoMO56w0XMD3E25gUu8aqb/RNY0oT/CWvtw9vhvLVl+A9b04FS9A==" saltValue="BHEwPRdPTr5B7rTqmRg6dQ==" spinCount="100000" sheet="1" objects="1" scenarios="1"/>
  <mergeCells count="80">
    <mergeCell ref="S3:S5"/>
    <mergeCell ref="T3:T5"/>
    <mergeCell ref="U3:U5"/>
    <mergeCell ref="A26:C27"/>
    <mergeCell ref="E23:H23"/>
    <mergeCell ref="I23:P23"/>
    <mergeCell ref="E24:Y32"/>
    <mergeCell ref="E19:H19"/>
    <mergeCell ref="I19:P19"/>
    <mergeCell ref="A20:C21"/>
    <mergeCell ref="E21:H21"/>
    <mergeCell ref="I21:P21"/>
    <mergeCell ref="A14:C15"/>
    <mergeCell ref="I18:P18"/>
    <mergeCell ref="A22:C23"/>
    <mergeCell ref="A30:C31"/>
    <mergeCell ref="R3:R5"/>
    <mergeCell ref="E22:H22"/>
    <mergeCell ref="I22:P22"/>
    <mergeCell ref="A12:C13"/>
    <mergeCell ref="E15:H15"/>
    <mergeCell ref="I15:P15"/>
    <mergeCell ref="E14:H14"/>
    <mergeCell ref="I14:P14"/>
    <mergeCell ref="I13:P13"/>
    <mergeCell ref="E9:H9"/>
    <mergeCell ref="I9:P9"/>
    <mergeCell ref="E10:H10"/>
    <mergeCell ref="I10:P10"/>
    <mergeCell ref="A24:C25"/>
    <mergeCell ref="A28:C29"/>
    <mergeCell ref="A32:C33"/>
    <mergeCell ref="A34:C35"/>
    <mergeCell ref="A36:C37"/>
    <mergeCell ref="I8:P8"/>
    <mergeCell ref="E11:H11"/>
    <mergeCell ref="I11:P11"/>
    <mergeCell ref="A10:C11"/>
    <mergeCell ref="A38:C39"/>
    <mergeCell ref="E16:H16"/>
    <mergeCell ref="I16:P16"/>
    <mergeCell ref="E18:H18"/>
    <mergeCell ref="A16:C17"/>
    <mergeCell ref="A18:C19"/>
    <mergeCell ref="H38:J38"/>
    <mergeCell ref="K38:S38"/>
    <mergeCell ref="H39:J39"/>
    <mergeCell ref="K39:S39"/>
    <mergeCell ref="F36:M36"/>
    <mergeCell ref="F35:N35"/>
    <mergeCell ref="A8:C9"/>
    <mergeCell ref="E13:H13"/>
    <mergeCell ref="A42:C42"/>
    <mergeCell ref="V4:Y4"/>
    <mergeCell ref="O1:Y1"/>
    <mergeCell ref="E12:H12"/>
    <mergeCell ref="I12:P12"/>
    <mergeCell ref="A1:C1"/>
    <mergeCell ref="A2:C3"/>
    <mergeCell ref="A4:C5"/>
    <mergeCell ref="E5:H5"/>
    <mergeCell ref="I5:P5"/>
    <mergeCell ref="A6:C7"/>
    <mergeCell ref="E7:H7"/>
    <mergeCell ref="I7:P7"/>
    <mergeCell ref="E8:H8"/>
    <mergeCell ref="A50:C51"/>
    <mergeCell ref="A52:C53"/>
    <mergeCell ref="H40:J40"/>
    <mergeCell ref="K40:S40"/>
    <mergeCell ref="F44:J44"/>
    <mergeCell ref="F43:S43"/>
    <mergeCell ref="F49:S49"/>
    <mergeCell ref="G41:S41"/>
    <mergeCell ref="F46:J46"/>
    <mergeCell ref="F47:J48"/>
    <mergeCell ref="K48:S48"/>
    <mergeCell ref="G42:J42"/>
    <mergeCell ref="K42:S42"/>
    <mergeCell ref="G45:J45"/>
  </mergeCells>
  <hyperlinks>
    <hyperlink ref="A24:C25" location="SpaceCA!A1" display="- Catering - Breakfast" xr:uid="{3795FD7A-8B1F-495E-8189-6D0A78D72D7A}"/>
    <hyperlink ref="A10:C11" location="SpaceEI!A1" display=" - Event IT" xr:uid="{B4EB93CB-9D90-4370-A0EC-A3F832FE255B}"/>
    <hyperlink ref="A6:C7" location="SpaceO!A1" display="Important information" xr:uid="{0489953B-9859-4F30-9C0E-3311B0FA80D2}"/>
    <hyperlink ref="A30:C31" location="'SpaceCA (4)'!A1" display="- Catering - Hygiene" xr:uid="{FF68BDA4-87AC-4BEE-A864-C6D31A95F35E}"/>
    <hyperlink ref="A28:C29" location="'SpaceCA (3)'!A1" display="- Catering - Alcohol" xr:uid="{2FFD623E-1A28-49CD-81AF-2591CD2C6ED9}"/>
    <hyperlink ref="A26:C27" location="'SpaceCA (2)'!A1" display="- Catering - Lunch/Dinner" xr:uid="{516E9591-763F-4814-865B-51F817F472D9}"/>
    <hyperlink ref="A38:C39" location="SpaceTC!A1" display="Terms and Conditions" xr:uid="{6F4588C1-148C-41E4-900A-7717C6E1580F}"/>
    <hyperlink ref="A36:C37" location="SpaceOS!A1" display="Order summary" xr:uid="{FEE7093F-719B-47DF-81CC-585640848E18}"/>
    <hyperlink ref="A34:C35" location="SpaceCD!A1" display="Your contact details" xr:uid="{5C13F4E2-7102-4FB9-894E-8B4CD58F0717}"/>
    <hyperlink ref="A20:C21" location="SpaceCL!A1" display="- Cleaning" xr:uid="{425020BE-06D5-4AFD-83B8-C12BA2603641}"/>
    <hyperlink ref="A14:C15" location="SpaceSA!A1" display="- Safety" xr:uid="{729ED1E7-BE84-40A6-AE4D-AFC2485E8436}"/>
    <hyperlink ref="A12:C13" location="SpaceUT!A1" display="- Utilities" xr:uid="{A0D478A7-B772-4A75-BE7C-94CC91D5E2C9}"/>
    <hyperlink ref="A4:C5" location="Landing!A1" display="Home" xr:uid="{87F9CFA3-ADEE-48C9-9624-4E6AF1F6BDE4}"/>
    <hyperlink ref="A50" r:id="rId1" display="eventorders.nec@necgroup.co.uk" xr:uid="{BA97CBDF-2915-4617-8C7B-871548AFFD68}"/>
    <hyperlink ref="A50:C51" r:id="rId2" display="Click here to speak to our team!" xr:uid="{A6D6837B-7623-4D5C-B245-2B4DF8A9804B}"/>
    <hyperlink ref="A8:C9" location="'SpaceFS (1)'!A1" display="Electrics" xr:uid="{E2B0A185-EEF3-4DF1-82D5-B9C1B955E4B3}"/>
    <hyperlink ref="A32:C33" location="SpaceGR!A1" display="- Graphics &amp; Rigging" xr:uid="{A44F0486-5B1B-4897-AF44-6EFCAE18E8D6}"/>
    <hyperlink ref="A18:C19" location="SpaceFL!A1" display="- Flooring" xr:uid="{C3028E28-736F-4D72-82CA-F0FE1B565A4E}"/>
    <hyperlink ref="A16:C17" location="SpaceFC!A1" display="Floor Covering" xr:uid="{9685418C-E7F8-4304-8E6C-3D3B0FE0878E}"/>
    <hyperlink ref="A22:C23" location="SpacePP!A1" display="FIT Suggested Party Packages" xr:uid="{AFBE7416-5E4C-4CBE-8EB8-73329D02E236}"/>
  </hyperlinks>
  <printOptions horizontalCentered="1" verticalCentered="1"/>
  <pageMargins left="0.23622047244094491" right="0.23622047244094491" top="0.35433070866141736" bottom="0.35433070866141736" header="0.31496062992125984" footer="0.31496062992125984"/>
  <pageSetup paperSize="9" scale="7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207" r:id="rId6" name="Check Box 15">
              <controlPr defaultSize="0" autoFill="0" autoLine="0" autoPict="0">
                <anchor moveWithCells="1">
                  <from>
                    <xdr:col>10</xdr:col>
                    <xdr:colOff>304800</xdr:colOff>
                    <xdr:row>42</xdr:row>
                    <xdr:rowOff>180975</xdr:rowOff>
                  </from>
                  <to>
                    <xdr:col>11</xdr:col>
                    <xdr:colOff>0</xdr:colOff>
                    <xdr:row>44</xdr:row>
                    <xdr:rowOff>28575</xdr:rowOff>
                  </to>
                </anchor>
              </controlPr>
            </control>
          </mc:Choice>
        </mc:AlternateContent>
        <mc:AlternateContent xmlns:mc="http://schemas.openxmlformats.org/markup-compatibility/2006">
          <mc:Choice Requires="x14">
            <control shapeId="8208" r:id="rId7" name="Check Box 16">
              <controlPr defaultSize="0" autoFill="0" autoLine="0" autoPict="0">
                <anchor moveWithCells="1">
                  <from>
                    <xdr:col>13</xdr:col>
                    <xdr:colOff>381000</xdr:colOff>
                    <xdr:row>42</xdr:row>
                    <xdr:rowOff>190500</xdr:rowOff>
                  </from>
                  <to>
                    <xdr:col>14</xdr:col>
                    <xdr:colOff>57150</xdr:colOff>
                    <xdr:row>44</xdr:row>
                    <xdr:rowOff>9525</xdr:rowOff>
                  </to>
                </anchor>
              </controlPr>
            </control>
          </mc:Choice>
        </mc:AlternateContent>
        <mc:AlternateContent xmlns:mc="http://schemas.openxmlformats.org/markup-compatibility/2006">
          <mc:Choice Requires="x14">
            <control shapeId="8209" r:id="rId8" name="Check Box 17">
              <controlPr defaultSize="0" autoFill="0" autoLine="0" autoPict="0">
                <anchor moveWithCells="1">
                  <from>
                    <xdr:col>12</xdr:col>
                    <xdr:colOff>390525</xdr:colOff>
                    <xdr:row>42</xdr:row>
                    <xdr:rowOff>180975</xdr:rowOff>
                  </from>
                  <to>
                    <xdr:col>13</xdr:col>
                    <xdr:colOff>57150</xdr:colOff>
                    <xdr:row>44</xdr:row>
                    <xdr:rowOff>28575</xdr:rowOff>
                  </to>
                </anchor>
              </controlPr>
            </control>
          </mc:Choice>
        </mc:AlternateContent>
        <mc:AlternateContent xmlns:mc="http://schemas.openxmlformats.org/markup-compatibility/2006">
          <mc:Choice Requires="x14">
            <control shapeId="8210" r:id="rId9" name="Check Box 18">
              <controlPr defaultSize="0" autoFill="0" autoLine="0" autoPict="0">
                <anchor moveWithCells="1">
                  <from>
                    <xdr:col>11</xdr:col>
                    <xdr:colOff>314325</xdr:colOff>
                    <xdr:row>42</xdr:row>
                    <xdr:rowOff>180975</xdr:rowOff>
                  </from>
                  <to>
                    <xdr:col>12</xdr:col>
                    <xdr:colOff>0</xdr:colOff>
                    <xdr:row>44</xdr:row>
                    <xdr:rowOff>9525</xdr:rowOff>
                  </to>
                </anchor>
              </controlPr>
            </control>
          </mc:Choice>
        </mc:AlternateContent>
        <mc:AlternateContent xmlns:mc="http://schemas.openxmlformats.org/markup-compatibility/2006">
          <mc:Choice Requires="x14">
            <control shapeId="8211" r:id="rId10" name="Check Box 19">
              <controlPr defaultSize="0" autoFill="0" autoLine="0" autoPict="0">
                <anchor moveWithCells="1">
                  <from>
                    <xdr:col>11</xdr:col>
                    <xdr:colOff>523875</xdr:colOff>
                    <xdr:row>43</xdr:row>
                    <xdr:rowOff>180975</xdr:rowOff>
                  </from>
                  <to>
                    <xdr:col>12</xdr:col>
                    <xdr:colOff>190500</xdr:colOff>
                    <xdr:row>45</xdr:row>
                    <xdr:rowOff>9525</xdr:rowOff>
                  </to>
                </anchor>
              </controlPr>
            </control>
          </mc:Choice>
        </mc:AlternateContent>
        <mc:AlternateContent xmlns:mc="http://schemas.openxmlformats.org/markup-compatibility/2006">
          <mc:Choice Requires="x14">
            <control shapeId="8212" r:id="rId11" name="Check Box 20">
              <controlPr defaultSize="0" autoFill="0" autoLine="0" autoPict="0">
                <anchor moveWithCells="1">
                  <from>
                    <xdr:col>10</xdr:col>
                    <xdr:colOff>447675</xdr:colOff>
                    <xdr:row>43</xdr:row>
                    <xdr:rowOff>161925</xdr:rowOff>
                  </from>
                  <to>
                    <xdr:col>11</xdr:col>
                    <xdr:colOff>123825</xdr:colOff>
                    <xdr:row>45</xdr:row>
                    <xdr:rowOff>28575</xdr:rowOff>
                  </to>
                </anchor>
              </controlPr>
            </control>
          </mc:Choice>
        </mc:AlternateContent>
        <mc:AlternateContent xmlns:mc="http://schemas.openxmlformats.org/markup-compatibility/2006">
          <mc:Choice Requires="x14">
            <control shapeId="8213" r:id="rId12" name="Check Box 21">
              <controlPr defaultSize="0" autoFill="0" autoLine="0" autoPict="0">
                <anchor moveWithCells="1">
                  <from>
                    <xdr:col>11</xdr:col>
                    <xdr:colOff>190500</xdr:colOff>
                    <xdr:row>45</xdr:row>
                    <xdr:rowOff>0</xdr:rowOff>
                  </from>
                  <to>
                    <xdr:col>11</xdr:col>
                    <xdr:colOff>495300</xdr:colOff>
                    <xdr:row>46</xdr:row>
                    <xdr:rowOff>0</xdr:rowOff>
                  </to>
                </anchor>
              </controlPr>
            </control>
          </mc:Choice>
        </mc:AlternateContent>
        <mc:AlternateContent xmlns:mc="http://schemas.openxmlformats.org/markup-compatibility/2006">
          <mc:Choice Requires="x14">
            <control shapeId="8214" r:id="rId13" name="Check Box 22">
              <controlPr defaultSize="0" autoFill="0" autoLine="0" autoPict="0">
                <anchor moveWithCells="1">
                  <from>
                    <xdr:col>10</xdr:col>
                    <xdr:colOff>238125</xdr:colOff>
                    <xdr:row>45</xdr:row>
                    <xdr:rowOff>9525</xdr:rowOff>
                  </from>
                  <to>
                    <xdr:col>10</xdr:col>
                    <xdr:colOff>561975</xdr:colOff>
                    <xdr:row>46</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69068-0F3C-4B19-BD40-DE948E4F45F6}">
  <sheetPr codeName="Sheet6">
    <tabColor rgb="FF1E384E"/>
    <pageSetUpPr autoPageBreaks="0" fitToPage="1"/>
  </sheetPr>
  <dimension ref="A1:AY401"/>
  <sheetViews>
    <sheetView showGridLines="0" showRowColHeaders="0" workbookViewId="0">
      <selection activeCell="A16" sqref="A16:C17"/>
    </sheetView>
  </sheetViews>
  <sheetFormatPr defaultColWidth="8.85546875" defaultRowHeight="18" x14ac:dyDescent="0.25"/>
  <cols>
    <col min="1" max="3" width="10.5703125" style="80" customWidth="1"/>
    <col min="4" max="4" width="4.5703125" style="1" customWidth="1"/>
    <col min="5" max="8" width="7.5703125" style="1" customWidth="1"/>
    <col min="9" max="16" width="8.5703125" style="1" customWidth="1"/>
    <col min="17" max="17" width="8.5703125" style="8" bestFit="1" customWidth="1"/>
    <col min="18" max="21" width="9.140625" style="1" customWidth="1"/>
    <col min="22" max="25" width="9.7109375" style="1" customWidth="1"/>
    <col min="26" max="16384" width="8.85546875" style="1"/>
  </cols>
  <sheetData>
    <row r="1" spans="1:51" s="74" customFormat="1" ht="36" customHeight="1" x14ac:dyDescent="0.2">
      <c r="A1" s="860" t="s">
        <v>89</v>
      </c>
      <c r="B1" s="860"/>
      <c r="C1" s="860"/>
      <c r="E1" s="75" t="str">
        <f>Landing!A2</f>
        <v>NEC Fully Connected Order Form - FIT Show 2025</v>
      </c>
      <c r="K1" s="76"/>
      <c r="L1" s="68"/>
      <c r="M1" s="68"/>
      <c r="O1" s="76"/>
      <c r="Q1" s="913" t="s">
        <v>670</v>
      </c>
      <c r="R1" s="913"/>
      <c r="S1" s="913"/>
      <c r="T1" s="913"/>
      <c r="U1" s="913"/>
      <c r="V1" s="913"/>
      <c r="W1" s="913"/>
      <c r="X1" s="913"/>
      <c r="Y1" s="913"/>
      <c r="Z1" s="250"/>
    </row>
    <row r="2" spans="1:51" ht="15" customHeight="1" x14ac:dyDescent="0.25">
      <c r="A2" s="862"/>
      <c r="B2" s="862"/>
      <c r="C2" s="862"/>
      <c r="D2" s="69"/>
      <c r="E2" s="695"/>
      <c r="F2" s="69"/>
      <c r="G2" s="69"/>
      <c r="H2" s="69"/>
      <c r="I2" s="69"/>
      <c r="J2" s="69"/>
      <c r="K2" s="696"/>
      <c r="L2" s="697"/>
      <c r="M2" s="697"/>
      <c r="N2" s="69"/>
      <c r="O2" s="696"/>
      <c r="P2" s="69"/>
      <c r="Q2" s="698"/>
      <c r="R2" s="698"/>
      <c r="S2" s="698"/>
      <c r="T2" s="698"/>
      <c r="U2" s="698"/>
      <c r="V2" s="698"/>
      <c r="W2" s="698"/>
      <c r="X2" s="698"/>
      <c r="Y2" s="698"/>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25">
      <c r="A3" s="914"/>
      <c r="B3" s="914"/>
      <c r="C3" s="914"/>
      <c r="D3" s="69"/>
      <c r="E3" s="69"/>
      <c r="F3" s="69"/>
      <c r="G3" s="69"/>
      <c r="H3" s="69"/>
      <c r="I3" s="69"/>
      <c r="J3" s="69"/>
      <c r="K3" s="69"/>
      <c r="L3" s="69"/>
      <c r="M3" s="69"/>
      <c r="N3" s="69"/>
      <c r="O3" s="69"/>
      <c r="P3" s="69"/>
      <c r="Q3" s="82"/>
      <c r="R3" s="939" t="s">
        <v>857</v>
      </c>
      <c r="S3" s="939" t="s">
        <v>858</v>
      </c>
      <c r="T3" s="941" t="s">
        <v>859</v>
      </c>
      <c r="U3" s="1007" t="s">
        <v>36</v>
      </c>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25">
      <c r="A4" s="930" t="s">
        <v>6</v>
      </c>
      <c r="B4" s="931"/>
      <c r="C4" s="932"/>
      <c r="D4" s="69"/>
      <c r="E4" s="252"/>
      <c r="F4" s="252"/>
      <c r="G4" s="252"/>
      <c r="H4" s="252"/>
      <c r="I4" s="252"/>
      <c r="J4" s="252"/>
      <c r="K4" s="252"/>
      <c r="L4" s="252"/>
      <c r="M4" s="252"/>
      <c r="N4" s="252"/>
      <c r="O4" s="252"/>
      <c r="P4" s="252"/>
      <c r="Q4" s="254"/>
      <c r="R4" s="939"/>
      <c r="S4" s="939"/>
      <c r="T4" s="941"/>
      <c r="U4" s="1008"/>
      <c r="V4" s="937" t="s">
        <v>241</v>
      </c>
      <c r="W4" s="937"/>
      <c r="X4" s="937"/>
      <c r="Y4" s="938"/>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25">
      <c r="A5" s="933"/>
      <c r="B5" s="934"/>
      <c r="C5" s="935"/>
      <c r="D5" s="69"/>
      <c r="E5" s="1028" t="s">
        <v>30</v>
      </c>
      <c r="F5" s="1029"/>
      <c r="G5" s="1029"/>
      <c r="H5" s="1029"/>
      <c r="I5" s="1029" t="s">
        <v>31</v>
      </c>
      <c r="J5" s="1029"/>
      <c r="K5" s="1029"/>
      <c r="L5" s="1029"/>
      <c r="M5" s="1029"/>
      <c r="N5" s="1029"/>
      <c r="O5" s="1029"/>
      <c r="P5" s="1029"/>
      <c r="Q5" s="694" t="s">
        <v>32</v>
      </c>
      <c r="R5" s="940"/>
      <c r="S5" s="940"/>
      <c r="T5" s="942"/>
      <c r="U5" s="1009"/>
      <c r="V5" s="684" t="s">
        <v>33</v>
      </c>
      <c r="W5" s="684" t="s">
        <v>34</v>
      </c>
      <c r="X5" s="684" t="s">
        <v>35</v>
      </c>
      <c r="Y5" s="685" t="s">
        <v>36</v>
      </c>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25">
      <c r="A6" s="930" t="s">
        <v>8</v>
      </c>
      <c r="B6" s="931"/>
      <c r="C6" s="932"/>
      <c r="D6" s="69"/>
      <c r="E6" s="255" t="s">
        <v>116</v>
      </c>
      <c r="F6" s="256"/>
      <c r="G6" s="256"/>
      <c r="H6" s="256"/>
      <c r="I6" s="256"/>
      <c r="J6" s="256"/>
      <c r="K6" s="256"/>
      <c r="L6" s="256"/>
      <c r="M6" s="256"/>
      <c r="N6" s="256"/>
      <c r="O6" s="256"/>
      <c r="P6" s="256"/>
      <c r="Q6" s="257">
        <f>IF(SUM(Q7:Q16)&gt;0,9999,0)</f>
        <v>0</v>
      </c>
      <c r="R6" s="258"/>
      <c r="S6" s="256"/>
      <c r="T6" s="256"/>
      <c r="U6" s="726"/>
      <c r="V6" s="256"/>
      <c r="W6" s="256"/>
      <c r="X6" s="256"/>
      <c r="Y6" s="260"/>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row>
    <row r="7" spans="1:51" ht="15" customHeight="1" x14ac:dyDescent="0.25">
      <c r="A7" s="933"/>
      <c r="B7" s="934"/>
      <c r="C7" s="935"/>
      <c r="D7" s="69"/>
      <c r="E7" s="1030" t="s">
        <v>693</v>
      </c>
      <c r="F7" s="1026"/>
      <c r="G7" s="1026"/>
      <c r="H7" s="1026"/>
      <c r="I7" s="1026" t="s">
        <v>118</v>
      </c>
      <c r="J7" s="1026"/>
      <c r="K7" s="1026"/>
      <c r="L7" s="1026"/>
      <c r="M7" s="1026"/>
      <c r="N7" s="1026"/>
      <c r="O7" s="1026"/>
      <c r="P7" s="1027"/>
      <c r="Q7" s="382"/>
      <c r="R7" s="161">
        <v>28.974400000000003</v>
      </c>
      <c r="S7" s="162">
        <f>R7*1.07</f>
        <v>31.002608000000006</v>
      </c>
      <c r="T7" s="162">
        <f>S7*1.2</f>
        <v>37.203129600000004</v>
      </c>
      <c r="U7" s="163">
        <f>T7*1.3</f>
        <v>48.364068480000007</v>
      </c>
      <c r="V7" s="161">
        <f>$Q7*R7</f>
        <v>0</v>
      </c>
      <c r="W7" s="162">
        <f t="shared" ref="W7:Y8" si="0">$Q7*S7</f>
        <v>0</v>
      </c>
      <c r="X7" s="162">
        <f t="shared" si="0"/>
        <v>0</v>
      </c>
      <c r="Y7" s="169">
        <f t="shared" si="0"/>
        <v>0</v>
      </c>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row>
    <row r="8" spans="1:51" ht="15" customHeight="1" x14ac:dyDescent="0.25">
      <c r="A8" s="852" t="s">
        <v>840</v>
      </c>
      <c r="B8" s="853"/>
      <c r="C8" s="854"/>
      <c r="D8" s="69"/>
      <c r="E8" s="1023" t="s">
        <v>694</v>
      </c>
      <c r="F8" s="1015"/>
      <c r="G8" s="1015"/>
      <c r="H8" s="1015"/>
      <c r="I8" s="1015" t="s">
        <v>120</v>
      </c>
      <c r="J8" s="1015"/>
      <c r="K8" s="1015"/>
      <c r="L8" s="1015"/>
      <c r="M8" s="1015"/>
      <c r="N8" s="1015"/>
      <c r="O8" s="1015"/>
      <c r="P8" s="1016"/>
      <c r="Q8" s="383"/>
      <c r="R8" s="141">
        <v>28.974400000000003</v>
      </c>
      <c r="S8" s="142">
        <f t="shared" ref="S8:S16" si="1">R8*1.07</f>
        <v>31.002608000000006</v>
      </c>
      <c r="T8" s="142">
        <f t="shared" ref="T8:T16" si="2">S8*1.2</f>
        <v>37.203129600000004</v>
      </c>
      <c r="U8" s="143">
        <f t="shared" ref="U8:U16" si="3">T8*1.3</f>
        <v>48.364068480000007</v>
      </c>
      <c r="V8" s="141">
        <f t="shared" ref="V8" si="4">$Q8*R8</f>
        <v>0</v>
      </c>
      <c r="W8" s="142">
        <f t="shared" si="0"/>
        <v>0</v>
      </c>
      <c r="X8" s="142">
        <f t="shared" si="0"/>
        <v>0</v>
      </c>
      <c r="Y8" s="170">
        <f t="shared" si="0"/>
        <v>0</v>
      </c>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row>
    <row r="9" spans="1:51" ht="15" customHeight="1" x14ac:dyDescent="0.25">
      <c r="A9" s="855"/>
      <c r="B9" s="856"/>
      <c r="C9" s="857"/>
      <c r="D9" s="69"/>
      <c r="E9" s="1023" t="s">
        <v>695</v>
      </c>
      <c r="F9" s="1015"/>
      <c r="G9" s="1015"/>
      <c r="H9" s="1015"/>
      <c r="I9" s="1015" t="s">
        <v>122</v>
      </c>
      <c r="J9" s="1015"/>
      <c r="K9" s="1015"/>
      <c r="L9" s="1015"/>
      <c r="M9" s="1015"/>
      <c r="N9" s="1015"/>
      <c r="O9" s="1015"/>
      <c r="P9" s="1016"/>
      <c r="Q9" s="383"/>
      <c r="R9" s="141">
        <v>28.974400000000003</v>
      </c>
      <c r="S9" s="142">
        <f t="shared" si="1"/>
        <v>31.002608000000006</v>
      </c>
      <c r="T9" s="142">
        <f t="shared" si="2"/>
        <v>37.203129600000004</v>
      </c>
      <c r="U9" s="143">
        <f t="shared" si="3"/>
        <v>48.364068480000007</v>
      </c>
      <c r="V9" s="141">
        <f t="shared" ref="V9:V16" si="5">$Q9*R9</f>
        <v>0</v>
      </c>
      <c r="W9" s="142">
        <f t="shared" ref="W9:W16" si="6">$Q9*S9</f>
        <v>0</v>
      </c>
      <c r="X9" s="142">
        <f t="shared" ref="X9:X16" si="7">$Q9*T9</f>
        <v>0</v>
      </c>
      <c r="Y9" s="170">
        <f t="shared" ref="Y9:Y16" si="8">$Q9*U9</f>
        <v>0</v>
      </c>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row>
    <row r="10" spans="1:51" ht="15" customHeight="1" x14ac:dyDescent="0.25">
      <c r="A10" s="852" t="s">
        <v>828</v>
      </c>
      <c r="B10" s="853"/>
      <c r="C10" s="854"/>
      <c r="D10" s="69"/>
      <c r="E10" s="1023" t="s">
        <v>696</v>
      </c>
      <c r="F10" s="1015"/>
      <c r="G10" s="1015"/>
      <c r="H10" s="1015"/>
      <c r="I10" s="1015" t="s">
        <v>124</v>
      </c>
      <c r="J10" s="1015"/>
      <c r="K10" s="1015"/>
      <c r="L10" s="1015"/>
      <c r="M10" s="1015"/>
      <c r="N10" s="1015"/>
      <c r="O10" s="1015"/>
      <c r="P10" s="1016"/>
      <c r="Q10" s="383"/>
      <c r="R10" s="141">
        <v>28.974400000000003</v>
      </c>
      <c r="S10" s="142">
        <f t="shared" si="1"/>
        <v>31.002608000000006</v>
      </c>
      <c r="T10" s="142">
        <f t="shared" si="2"/>
        <v>37.203129600000004</v>
      </c>
      <c r="U10" s="143">
        <f t="shared" si="3"/>
        <v>48.364068480000007</v>
      </c>
      <c r="V10" s="141">
        <f t="shared" si="5"/>
        <v>0</v>
      </c>
      <c r="W10" s="142">
        <f t="shared" si="6"/>
        <v>0</v>
      </c>
      <c r="X10" s="142">
        <f t="shared" si="7"/>
        <v>0</v>
      </c>
      <c r="Y10" s="170">
        <f t="shared" si="8"/>
        <v>0</v>
      </c>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row>
    <row r="11" spans="1:51" ht="15" customHeight="1" x14ac:dyDescent="0.25">
      <c r="A11" s="855"/>
      <c r="B11" s="856"/>
      <c r="C11" s="857"/>
      <c r="D11" s="69"/>
      <c r="E11" s="1023" t="s">
        <v>697</v>
      </c>
      <c r="F11" s="1015"/>
      <c r="G11" s="1015"/>
      <c r="H11" s="1015"/>
      <c r="I11" s="1015" t="s">
        <v>124</v>
      </c>
      <c r="J11" s="1015"/>
      <c r="K11" s="1015"/>
      <c r="L11" s="1015"/>
      <c r="M11" s="1015"/>
      <c r="N11" s="1015"/>
      <c r="O11" s="1015"/>
      <c r="P11" s="1016"/>
      <c r="Q11" s="383"/>
      <c r="R11" s="141">
        <v>32.760000000000005</v>
      </c>
      <c r="S11" s="142">
        <f t="shared" si="1"/>
        <v>35.053200000000011</v>
      </c>
      <c r="T11" s="142">
        <f t="shared" si="2"/>
        <v>42.063840000000013</v>
      </c>
      <c r="U11" s="143">
        <f t="shared" si="3"/>
        <v>54.68299200000002</v>
      </c>
      <c r="V11" s="141">
        <f t="shared" si="5"/>
        <v>0</v>
      </c>
      <c r="W11" s="142">
        <f t="shared" si="6"/>
        <v>0</v>
      </c>
      <c r="X11" s="142">
        <f t="shared" si="7"/>
        <v>0</v>
      </c>
      <c r="Y11" s="170">
        <f t="shared" si="8"/>
        <v>0</v>
      </c>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row>
    <row r="12" spans="1:51" ht="15" customHeight="1" x14ac:dyDescent="0.25">
      <c r="A12" s="866" t="s">
        <v>855</v>
      </c>
      <c r="B12" s="867"/>
      <c r="C12" s="868"/>
      <c r="D12" s="69"/>
      <c r="E12" s="1023" t="s">
        <v>698</v>
      </c>
      <c r="F12" s="1015"/>
      <c r="G12" s="1015"/>
      <c r="H12" s="1015"/>
      <c r="I12" s="1015" t="s">
        <v>127</v>
      </c>
      <c r="J12" s="1015"/>
      <c r="K12" s="1015"/>
      <c r="L12" s="1015"/>
      <c r="M12" s="1015"/>
      <c r="N12" s="1015"/>
      <c r="O12" s="1015"/>
      <c r="P12" s="1016"/>
      <c r="Q12" s="383"/>
      <c r="R12" s="141">
        <v>28.974400000000003</v>
      </c>
      <c r="S12" s="142">
        <f t="shared" si="1"/>
        <v>31.002608000000006</v>
      </c>
      <c r="T12" s="142">
        <f t="shared" si="2"/>
        <v>37.203129600000004</v>
      </c>
      <c r="U12" s="143">
        <f t="shared" si="3"/>
        <v>48.364068480000007</v>
      </c>
      <c r="V12" s="141">
        <f t="shared" si="5"/>
        <v>0</v>
      </c>
      <c r="W12" s="142">
        <f t="shared" si="6"/>
        <v>0</v>
      </c>
      <c r="X12" s="142">
        <f t="shared" si="7"/>
        <v>0</v>
      </c>
      <c r="Y12" s="170">
        <f t="shared" si="8"/>
        <v>0</v>
      </c>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row>
    <row r="13" spans="1:51" ht="15" customHeight="1" x14ac:dyDescent="0.25">
      <c r="A13" s="869"/>
      <c r="B13" s="870"/>
      <c r="C13" s="871"/>
      <c r="D13" s="69"/>
      <c r="E13" s="1023" t="s">
        <v>128</v>
      </c>
      <c r="F13" s="1015"/>
      <c r="G13" s="1015"/>
      <c r="H13" s="1015"/>
      <c r="I13" s="1015" t="s">
        <v>129</v>
      </c>
      <c r="J13" s="1015"/>
      <c r="K13" s="1015"/>
      <c r="L13" s="1015"/>
      <c r="M13" s="1015"/>
      <c r="N13" s="1015"/>
      <c r="O13" s="1015"/>
      <c r="P13" s="1016"/>
      <c r="Q13" s="383"/>
      <c r="R13" s="141">
        <v>19.073600000000003</v>
      </c>
      <c r="S13" s="142">
        <f t="shared" si="1"/>
        <v>20.408752000000003</v>
      </c>
      <c r="T13" s="142">
        <f t="shared" si="2"/>
        <v>24.490502400000004</v>
      </c>
      <c r="U13" s="143">
        <f t="shared" si="3"/>
        <v>31.837653120000006</v>
      </c>
      <c r="V13" s="141">
        <f t="shared" si="5"/>
        <v>0</v>
      </c>
      <c r="W13" s="142">
        <f t="shared" si="6"/>
        <v>0</v>
      </c>
      <c r="X13" s="142">
        <f t="shared" si="7"/>
        <v>0</v>
      </c>
      <c r="Y13" s="170">
        <f t="shared" si="8"/>
        <v>0</v>
      </c>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row>
    <row r="14" spans="1:51" ht="15" customHeight="1" x14ac:dyDescent="0.25">
      <c r="A14" s="943" t="s">
        <v>665</v>
      </c>
      <c r="B14" s="944"/>
      <c r="C14" s="945"/>
      <c r="D14" s="69"/>
      <c r="E14" s="1023" t="s">
        <v>130</v>
      </c>
      <c r="F14" s="1015"/>
      <c r="G14" s="1015"/>
      <c r="H14" s="1015"/>
      <c r="I14" s="1015" t="s">
        <v>131</v>
      </c>
      <c r="J14" s="1015"/>
      <c r="K14" s="1015"/>
      <c r="L14" s="1015"/>
      <c r="M14" s="1015"/>
      <c r="N14" s="1015"/>
      <c r="O14" s="1015"/>
      <c r="P14" s="1016"/>
      <c r="Q14" s="383"/>
      <c r="R14" s="141">
        <v>23.430400000000006</v>
      </c>
      <c r="S14" s="142">
        <f t="shared" si="1"/>
        <v>25.070528000000007</v>
      </c>
      <c r="T14" s="142">
        <f t="shared" si="2"/>
        <v>30.084633600000007</v>
      </c>
      <c r="U14" s="143">
        <f t="shared" si="3"/>
        <v>39.110023680000012</v>
      </c>
      <c r="V14" s="141">
        <f t="shared" si="5"/>
        <v>0</v>
      </c>
      <c r="W14" s="142">
        <f t="shared" si="6"/>
        <v>0</v>
      </c>
      <c r="X14" s="142">
        <f t="shared" si="7"/>
        <v>0</v>
      </c>
      <c r="Y14" s="170">
        <f t="shared" si="8"/>
        <v>0</v>
      </c>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row>
    <row r="15" spans="1:51" ht="15" customHeight="1" x14ac:dyDescent="0.25">
      <c r="A15" s="946"/>
      <c r="B15" s="947"/>
      <c r="C15" s="948"/>
      <c r="D15" s="69"/>
      <c r="E15" s="1023" t="s">
        <v>132</v>
      </c>
      <c r="F15" s="1015"/>
      <c r="G15" s="1015"/>
      <c r="H15" s="1015"/>
      <c r="I15" s="1015" t="s">
        <v>133</v>
      </c>
      <c r="J15" s="1015"/>
      <c r="K15" s="1015"/>
      <c r="L15" s="1015"/>
      <c r="M15" s="1015"/>
      <c r="N15" s="1015"/>
      <c r="O15" s="1015"/>
      <c r="P15" s="1016"/>
      <c r="Q15" s="383"/>
      <c r="R15" s="141">
        <v>34.742400000000004</v>
      </c>
      <c r="S15" s="142">
        <f t="shared" si="1"/>
        <v>37.174368000000008</v>
      </c>
      <c r="T15" s="142">
        <f t="shared" si="2"/>
        <v>44.609241600000011</v>
      </c>
      <c r="U15" s="143">
        <f t="shared" si="3"/>
        <v>57.992014080000018</v>
      </c>
      <c r="V15" s="141">
        <f t="shared" si="5"/>
        <v>0</v>
      </c>
      <c r="W15" s="142">
        <f t="shared" si="6"/>
        <v>0</v>
      </c>
      <c r="X15" s="142">
        <f t="shared" si="7"/>
        <v>0</v>
      </c>
      <c r="Y15" s="170">
        <f t="shared" si="8"/>
        <v>0</v>
      </c>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row>
    <row r="16" spans="1:51" ht="15" customHeight="1" x14ac:dyDescent="0.25">
      <c r="A16" s="852" t="s">
        <v>865</v>
      </c>
      <c r="B16" s="853"/>
      <c r="C16" s="854"/>
      <c r="D16" s="69"/>
      <c r="E16" s="1020" t="s">
        <v>134</v>
      </c>
      <c r="F16" s="1021"/>
      <c r="G16" s="1021"/>
      <c r="H16" s="1021"/>
      <c r="I16" s="1021" t="s">
        <v>133</v>
      </c>
      <c r="J16" s="1021"/>
      <c r="K16" s="1021"/>
      <c r="L16" s="1021"/>
      <c r="M16" s="1021"/>
      <c r="N16" s="1021"/>
      <c r="O16" s="1021"/>
      <c r="P16" s="1022"/>
      <c r="Q16" s="383"/>
      <c r="R16" s="144">
        <v>121.27360000000002</v>
      </c>
      <c r="S16" s="145">
        <f t="shared" si="1"/>
        <v>129.76275200000003</v>
      </c>
      <c r="T16" s="145">
        <f t="shared" si="2"/>
        <v>155.71530240000004</v>
      </c>
      <c r="U16" s="146">
        <f t="shared" si="3"/>
        <v>202.42989312000006</v>
      </c>
      <c r="V16" s="141">
        <f t="shared" si="5"/>
        <v>0</v>
      </c>
      <c r="W16" s="142">
        <f t="shared" si="6"/>
        <v>0</v>
      </c>
      <c r="X16" s="142">
        <f t="shared" si="7"/>
        <v>0</v>
      </c>
      <c r="Y16" s="170">
        <f t="shared" si="8"/>
        <v>0</v>
      </c>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row>
    <row r="17" spans="1:51" ht="15" customHeight="1" x14ac:dyDescent="0.25">
      <c r="A17" s="855"/>
      <c r="B17" s="856"/>
      <c r="C17" s="857"/>
      <c r="D17" s="69"/>
      <c r="E17" s="259" t="s">
        <v>135</v>
      </c>
      <c r="F17" s="165"/>
      <c r="G17" s="165"/>
      <c r="H17" s="165"/>
      <c r="I17" s="165"/>
      <c r="J17" s="165"/>
      <c r="K17" s="165"/>
      <c r="L17" s="165"/>
      <c r="M17" s="165"/>
      <c r="N17" s="165"/>
      <c r="O17" s="165"/>
      <c r="P17" s="165"/>
      <c r="Q17" s="251">
        <f>IF(SUM(Q18:Q22)&gt;0,9999,0)</f>
        <v>0</v>
      </c>
      <c r="R17" s="164"/>
      <c r="S17" s="165"/>
      <c r="T17" s="165"/>
      <c r="U17" s="165"/>
      <c r="V17" s="171"/>
      <c r="W17" s="171"/>
      <c r="X17" s="171"/>
      <c r="Y17" s="172"/>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row>
    <row r="18" spans="1:51" ht="15" customHeight="1" x14ac:dyDescent="0.25">
      <c r="A18" s="852" t="s">
        <v>146</v>
      </c>
      <c r="B18" s="853"/>
      <c r="C18" s="854"/>
      <c r="D18" s="69"/>
      <c r="E18" s="1017" t="s">
        <v>699</v>
      </c>
      <c r="F18" s="988"/>
      <c r="G18" s="988"/>
      <c r="H18" s="988"/>
      <c r="I18" s="989" t="s">
        <v>137</v>
      </c>
      <c r="J18" s="1018"/>
      <c r="K18" s="1018"/>
      <c r="L18" s="1018"/>
      <c r="M18" s="1018"/>
      <c r="N18" s="1018"/>
      <c r="O18" s="1018"/>
      <c r="P18" s="1018"/>
      <c r="Q18" s="383"/>
      <c r="R18" s="138">
        <v>8.8144000000000009</v>
      </c>
      <c r="S18" s="139">
        <f t="shared" ref="S18:S22" si="9">R18*1.07</f>
        <v>9.4314080000000011</v>
      </c>
      <c r="T18" s="139">
        <f t="shared" ref="T18:T22" si="10">S18*1.2</f>
        <v>11.317689600000001</v>
      </c>
      <c r="U18" s="140">
        <f t="shared" ref="U18:U22" si="11">T18*1.3</f>
        <v>14.712996480000003</v>
      </c>
      <c r="V18" s="138">
        <f t="shared" ref="V18:Y22" si="12">$Q18*R18</f>
        <v>0</v>
      </c>
      <c r="W18" s="139">
        <f t="shared" si="12"/>
        <v>0</v>
      </c>
      <c r="X18" s="139">
        <f t="shared" si="12"/>
        <v>0</v>
      </c>
      <c r="Y18" s="173">
        <f t="shared" si="12"/>
        <v>0</v>
      </c>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row>
    <row r="19" spans="1:51" ht="15" customHeight="1" x14ac:dyDescent="0.25">
      <c r="A19" s="855"/>
      <c r="B19" s="856"/>
      <c r="C19" s="857"/>
      <c r="D19" s="69"/>
      <c r="E19" s="1019" t="s">
        <v>700</v>
      </c>
      <c r="F19" s="984"/>
      <c r="G19" s="984"/>
      <c r="H19" s="984"/>
      <c r="I19" s="985" t="s">
        <v>139</v>
      </c>
      <c r="J19" s="1005"/>
      <c r="K19" s="1005"/>
      <c r="L19" s="1005"/>
      <c r="M19" s="1005"/>
      <c r="N19" s="1005"/>
      <c r="O19" s="1005"/>
      <c r="P19" s="1005"/>
      <c r="Q19" s="383"/>
      <c r="R19" s="141">
        <v>23.811200000000003</v>
      </c>
      <c r="S19" s="142">
        <f t="shared" si="9"/>
        <v>25.477984000000006</v>
      </c>
      <c r="T19" s="142">
        <f t="shared" si="10"/>
        <v>30.573580800000006</v>
      </c>
      <c r="U19" s="143">
        <f t="shared" si="11"/>
        <v>39.74565504000001</v>
      </c>
      <c r="V19" s="141">
        <f t="shared" si="12"/>
        <v>0</v>
      </c>
      <c r="W19" s="142">
        <f t="shared" si="12"/>
        <v>0</v>
      </c>
      <c r="X19" s="142">
        <f t="shared" si="12"/>
        <v>0</v>
      </c>
      <c r="Y19" s="170">
        <f t="shared" si="12"/>
        <v>0</v>
      </c>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row>
    <row r="20" spans="1:51" ht="15" customHeight="1" x14ac:dyDescent="0.25">
      <c r="A20" s="852" t="s">
        <v>633</v>
      </c>
      <c r="B20" s="853"/>
      <c r="C20" s="854"/>
      <c r="D20" s="69"/>
      <c r="E20" s="1019" t="s">
        <v>140</v>
      </c>
      <c r="F20" s="984"/>
      <c r="G20" s="984"/>
      <c r="H20" s="984"/>
      <c r="I20" s="985" t="s">
        <v>141</v>
      </c>
      <c r="J20" s="1005"/>
      <c r="K20" s="1005"/>
      <c r="L20" s="1005"/>
      <c r="M20" s="1005"/>
      <c r="N20" s="1005"/>
      <c r="O20" s="1005"/>
      <c r="P20" s="1005"/>
      <c r="Q20" s="383"/>
      <c r="R20" s="141">
        <v>2.0160000000000005</v>
      </c>
      <c r="S20" s="142">
        <f t="shared" si="9"/>
        <v>2.1571200000000008</v>
      </c>
      <c r="T20" s="142">
        <f t="shared" si="10"/>
        <v>2.5885440000000011</v>
      </c>
      <c r="U20" s="143">
        <f t="shared" si="11"/>
        <v>3.3651072000000015</v>
      </c>
      <c r="V20" s="141">
        <f t="shared" si="12"/>
        <v>0</v>
      </c>
      <c r="W20" s="142">
        <f t="shared" si="12"/>
        <v>0</v>
      </c>
      <c r="X20" s="142">
        <f t="shared" si="12"/>
        <v>0</v>
      </c>
      <c r="Y20" s="170">
        <f t="shared" si="12"/>
        <v>0</v>
      </c>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row>
    <row r="21" spans="1:51" ht="15" customHeight="1" x14ac:dyDescent="0.25">
      <c r="A21" s="855"/>
      <c r="B21" s="856"/>
      <c r="C21" s="857"/>
      <c r="D21" s="69"/>
      <c r="E21" s="1019" t="s">
        <v>142</v>
      </c>
      <c r="F21" s="984"/>
      <c r="G21" s="984"/>
      <c r="H21" s="984"/>
      <c r="I21" s="985" t="s">
        <v>143</v>
      </c>
      <c r="J21" s="1005"/>
      <c r="K21" s="1005"/>
      <c r="L21" s="1005"/>
      <c r="M21" s="1005"/>
      <c r="N21" s="1005"/>
      <c r="O21" s="1005"/>
      <c r="P21" s="1005"/>
      <c r="Q21" s="383"/>
      <c r="R21" s="141">
        <v>27.720000000000002</v>
      </c>
      <c r="S21" s="142">
        <f t="shared" si="9"/>
        <v>29.660400000000003</v>
      </c>
      <c r="T21" s="142">
        <f t="shared" si="10"/>
        <v>35.592480000000002</v>
      </c>
      <c r="U21" s="143">
        <f t="shared" si="11"/>
        <v>46.270224000000006</v>
      </c>
      <c r="V21" s="141">
        <f t="shared" si="12"/>
        <v>0</v>
      </c>
      <c r="W21" s="142">
        <f t="shared" si="12"/>
        <v>0</v>
      </c>
      <c r="X21" s="142">
        <f t="shared" si="12"/>
        <v>0</v>
      </c>
      <c r="Y21" s="170">
        <f t="shared" si="12"/>
        <v>0</v>
      </c>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row>
    <row r="22" spans="1:51" ht="15" customHeight="1" x14ac:dyDescent="0.25">
      <c r="A22" s="877" t="s">
        <v>901</v>
      </c>
      <c r="B22" s="878"/>
      <c r="C22" s="879"/>
      <c r="D22" s="69"/>
      <c r="E22" s="1024" t="s">
        <v>144</v>
      </c>
      <c r="F22" s="1025"/>
      <c r="G22" s="1025"/>
      <c r="H22" s="1025"/>
      <c r="I22" s="1031" t="s">
        <v>145</v>
      </c>
      <c r="J22" s="1032"/>
      <c r="K22" s="1032"/>
      <c r="L22" s="1032"/>
      <c r="M22" s="1032"/>
      <c r="N22" s="1032"/>
      <c r="O22" s="1032"/>
      <c r="P22" s="1032"/>
      <c r="Q22" s="384"/>
      <c r="R22" s="166">
        <v>27.720000000000002</v>
      </c>
      <c r="S22" s="167">
        <f t="shared" si="9"/>
        <v>29.660400000000003</v>
      </c>
      <c r="T22" s="167">
        <f t="shared" si="10"/>
        <v>35.592480000000002</v>
      </c>
      <c r="U22" s="168">
        <f t="shared" si="11"/>
        <v>46.270224000000006</v>
      </c>
      <c r="V22" s="166">
        <f t="shared" si="12"/>
        <v>0</v>
      </c>
      <c r="W22" s="167">
        <f t="shared" si="12"/>
        <v>0</v>
      </c>
      <c r="X22" s="167">
        <f t="shared" si="12"/>
        <v>0</v>
      </c>
      <c r="Y22" s="174">
        <f t="shared" si="12"/>
        <v>0</v>
      </c>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row>
    <row r="23" spans="1:51" ht="15" customHeight="1" x14ac:dyDescent="0.25">
      <c r="A23" s="880"/>
      <c r="B23" s="881"/>
      <c r="C23" s="882"/>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row>
    <row r="24" spans="1:51" ht="15" customHeight="1" x14ac:dyDescent="0.25">
      <c r="A24" s="852" t="s">
        <v>666</v>
      </c>
      <c r="B24" s="853"/>
      <c r="C24" s="854"/>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row>
    <row r="25" spans="1:51" ht="15" customHeight="1" x14ac:dyDescent="0.25">
      <c r="A25" s="855"/>
      <c r="B25" s="856"/>
      <c r="C25" s="857"/>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row>
    <row r="26" spans="1:51" ht="15" customHeight="1" x14ac:dyDescent="0.25">
      <c r="A26" s="852" t="s">
        <v>667</v>
      </c>
      <c r="B26" s="853"/>
      <c r="C26" s="854"/>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row>
    <row r="27" spans="1:51" ht="15" customHeight="1" x14ac:dyDescent="0.25">
      <c r="A27" s="855"/>
      <c r="B27" s="856"/>
      <c r="C27" s="857"/>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row>
    <row r="28" spans="1:51" ht="15" customHeight="1" x14ac:dyDescent="0.25">
      <c r="A28" s="852" t="s">
        <v>668</v>
      </c>
      <c r="B28" s="853"/>
      <c r="C28" s="854"/>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row>
    <row r="29" spans="1:51" ht="15" customHeight="1" x14ac:dyDescent="0.25">
      <c r="A29" s="855"/>
      <c r="B29" s="856"/>
      <c r="C29" s="857"/>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row>
    <row r="30" spans="1:51" ht="15" customHeight="1" x14ac:dyDescent="0.25">
      <c r="A30" s="852" t="s">
        <v>669</v>
      </c>
      <c r="B30" s="853"/>
      <c r="C30" s="854"/>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row>
    <row r="31" spans="1:51" ht="15" customHeight="1" x14ac:dyDescent="0.25">
      <c r="A31" s="855"/>
      <c r="B31" s="856"/>
      <c r="C31" s="857"/>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row>
    <row r="32" spans="1:51" ht="15" customHeight="1" x14ac:dyDescent="0.25">
      <c r="A32" s="845" t="s">
        <v>862</v>
      </c>
      <c r="B32" s="846"/>
      <c r="C32" s="847"/>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row>
    <row r="33" spans="1:51" ht="15" customHeight="1" x14ac:dyDescent="0.25">
      <c r="A33" s="848"/>
      <c r="B33" s="849"/>
      <c r="C33" s="850"/>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row>
    <row r="34" spans="1:51" ht="15" customHeight="1" x14ac:dyDescent="0.25">
      <c r="A34" s="852" t="s">
        <v>12</v>
      </c>
      <c r="B34" s="853"/>
      <c r="C34" s="854"/>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row>
    <row r="35" spans="1:51" ht="15" customHeight="1" x14ac:dyDescent="0.25">
      <c r="A35" s="855"/>
      <c r="B35" s="856"/>
      <c r="C35" s="857"/>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ht="15" customHeight="1" x14ac:dyDescent="0.25">
      <c r="A36" s="852" t="s">
        <v>15</v>
      </c>
      <c r="B36" s="853"/>
      <c r="C36" s="854"/>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ht="15" customHeight="1" x14ac:dyDescent="0.25">
      <c r="A37" s="855"/>
      <c r="B37" s="856"/>
      <c r="C37" s="857"/>
      <c r="D37" s="69"/>
      <c r="E37" s="69"/>
      <c r="F37" s="81"/>
      <c r="G37" s="69"/>
      <c r="H37" s="69"/>
      <c r="I37" s="69"/>
      <c r="J37" s="69"/>
      <c r="K37" s="69"/>
      <c r="L37" s="69"/>
      <c r="M37" s="69"/>
      <c r="N37" s="82"/>
      <c r="O37" s="82"/>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row>
    <row r="38" spans="1:51" ht="15" customHeight="1" x14ac:dyDescent="0.25">
      <c r="A38" s="852" t="s">
        <v>17</v>
      </c>
      <c r="B38" s="853"/>
      <c r="C38" s="854"/>
      <c r="D38" s="69"/>
      <c r="E38" s="118"/>
      <c r="F38" s="133" t="s">
        <v>128</v>
      </c>
      <c r="G38" s="117"/>
      <c r="H38" s="117"/>
      <c r="I38" s="117"/>
      <c r="J38" s="118"/>
      <c r="K38" s="117" t="s">
        <v>679</v>
      </c>
      <c r="L38" s="117"/>
      <c r="M38" s="117"/>
      <c r="N38" s="118"/>
      <c r="O38" s="117"/>
      <c r="P38" s="117" t="s">
        <v>678</v>
      </c>
      <c r="Q38" s="117"/>
      <c r="R38" s="117"/>
      <c r="S38" s="117"/>
      <c r="T38" s="117"/>
      <c r="U38" s="117"/>
      <c r="V38" s="117" t="s">
        <v>677</v>
      </c>
      <c r="W38" s="117"/>
      <c r="X38" s="117"/>
      <c r="Y38" s="117"/>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row>
    <row r="39" spans="1:51" ht="15" customHeight="1" x14ac:dyDescent="0.25">
      <c r="A39" s="855"/>
      <c r="B39" s="856"/>
      <c r="C39" s="857"/>
      <c r="D39" s="69"/>
      <c r="E39" s="69"/>
      <c r="F39" s="69"/>
      <c r="G39" s="69"/>
      <c r="H39" s="69"/>
      <c r="I39" s="69"/>
      <c r="J39" s="69"/>
      <c r="K39" s="69"/>
      <c r="L39" s="69"/>
      <c r="M39" s="69"/>
      <c r="N39" s="69"/>
      <c r="O39" s="69"/>
      <c r="P39" s="69"/>
      <c r="Q39" s="82"/>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row>
    <row r="40" spans="1:51" ht="15" customHeight="1" x14ac:dyDescent="0.25">
      <c r="A40" s="77"/>
      <c r="B40" s="77"/>
      <c r="C40" s="77"/>
      <c r="D40" s="69"/>
      <c r="E40" s="69"/>
      <c r="F40" s="69"/>
      <c r="G40" s="69"/>
      <c r="H40" s="69"/>
      <c r="I40" s="69"/>
      <c r="J40" s="69"/>
      <c r="K40" s="69"/>
      <c r="L40" s="69"/>
      <c r="M40" s="69"/>
      <c r="N40" s="69"/>
      <c r="O40" s="69"/>
      <c r="P40" s="69"/>
      <c r="Q40" s="82"/>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row>
    <row r="41" spans="1:51" ht="15" customHeight="1" x14ac:dyDescent="0.25">
      <c r="A41" s="78"/>
      <c r="B41" s="78"/>
      <c r="C41" s="78"/>
      <c r="D41" s="69"/>
      <c r="E41" s="69"/>
      <c r="F41" s="69"/>
      <c r="G41" s="69"/>
      <c r="H41" s="69"/>
      <c r="I41" s="69"/>
      <c r="J41" s="69"/>
      <c r="K41" s="69"/>
      <c r="L41" s="69"/>
      <c r="M41" s="69"/>
      <c r="N41" s="69"/>
      <c r="O41" s="69"/>
      <c r="P41" s="69"/>
      <c r="Q41" s="82"/>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row>
    <row r="42" spans="1:51" ht="15" customHeight="1" x14ac:dyDescent="0.25">
      <c r="A42" s="858" t="s">
        <v>22</v>
      </c>
      <c r="B42" s="858"/>
      <c r="C42" s="858"/>
      <c r="D42" s="69"/>
      <c r="E42" s="69"/>
      <c r="F42" s="69"/>
      <c r="G42" s="69"/>
      <c r="H42" s="69"/>
      <c r="I42" s="69"/>
      <c r="J42" s="69"/>
      <c r="K42" s="69"/>
      <c r="L42" s="69"/>
      <c r="M42" s="69"/>
      <c r="N42" s="69"/>
      <c r="O42" s="69"/>
      <c r="P42" s="69"/>
      <c r="Q42" s="82"/>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row>
    <row r="43" spans="1:51" ht="15" customHeight="1" x14ac:dyDescent="0.25">
      <c r="A43" s="115" t="s">
        <v>80</v>
      </c>
      <c r="B43" s="135"/>
      <c r="C43" s="135"/>
      <c r="D43" s="69"/>
      <c r="E43" s="69"/>
      <c r="F43" s="69"/>
      <c r="G43" s="69"/>
      <c r="H43" s="69"/>
      <c r="I43" s="69"/>
      <c r="J43" s="69"/>
      <c r="K43" s="69"/>
      <c r="L43" s="69"/>
      <c r="M43" s="69"/>
      <c r="N43" s="69"/>
      <c r="O43" s="69"/>
      <c r="P43" s="69"/>
      <c r="Q43" s="82"/>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row>
    <row r="44" spans="1:51" ht="15" customHeight="1" x14ac:dyDescent="0.25">
      <c r="A44" s="73" t="s">
        <v>24</v>
      </c>
      <c r="B44" s="135"/>
      <c r="C44" s="135"/>
      <c r="D44" s="69"/>
      <c r="E44" s="69"/>
      <c r="F44" s="69"/>
      <c r="G44" s="69"/>
      <c r="H44" s="69"/>
      <c r="I44" s="69"/>
      <c r="J44" s="69"/>
      <c r="K44" s="69"/>
      <c r="L44" s="69"/>
      <c r="M44" s="69"/>
      <c r="N44" s="69"/>
      <c r="O44" s="69"/>
      <c r="P44" s="69"/>
      <c r="Q44" s="82"/>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row>
    <row r="45" spans="1:51" ht="15" customHeight="1" x14ac:dyDescent="0.25">
      <c r="A45" s="73" t="s">
        <v>25</v>
      </c>
      <c r="B45" s="135"/>
      <c r="C45" s="135"/>
      <c r="D45" s="69"/>
      <c r="E45" s="69"/>
      <c r="F45" s="69"/>
      <c r="G45" s="69"/>
      <c r="H45" s="69"/>
      <c r="I45" s="69"/>
      <c r="J45" s="69"/>
      <c r="K45" s="69"/>
      <c r="L45" s="69"/>
      <c r="M45" s="69"/>
      <c r="N45" s="69"/>
      <c r="O45" s="69"/>
      <c r="P45" s="69"/>
      <c r="Q45" s="82"/>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row>
    <row r="46" spans="1:51" ht="15" customHeight="1" x14ac:dyDescent="0.25">
      <c r="A46" s="73" t="s">
        <v>26</v>
      </c>
      <c r="B46" s="135"/>
      <c r="C46" s="135"/>
      <c r="D46" s="69"/>
      <c r="E46" s="69"/>
      <c r="F46" s="69"/>
      <c r="G46" s="69"/>
      <c r="H46" s="69"/>
      <c r="I46" s="69"/>
      <c r="J46" s="69"/>
      <c r="K46" s="69"/>
      <c r="L46" s="69"/>
      <c r="M46" s="69"/>
      <c r="N46" s="69"/>
      <c r="O46" s="69"/>
      <c r="P46" s="69"/>
      <c r="Q46" s="82"/>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row>
    <row r="47" spans="1:51" ht="15" customHeight="1" x14ac:dyDescent="0.25">
      <c r="A47" s="73" t="s">
        <v>27</v>
      </c>
      <c r="B47" s="135"/>
      <c r="C47" s="135"/>
      <c r="D47" s="69"/>
      <c r="E47" s="69"/>
      <c r="F47" s="69"/>
      <c r="G47" s="69"/>
      <c r="H47" s="69"/>
      <c r="I47" s="69"/>
      <c r="J47" s="69"/>
      <c r="K47" s="69"/>
      <c r="L47" s="69"/>
      <c r="M47" s="69"/>
      <c r="N47" s="69"/>
      <c r="O47" s="69"/>
      <c r="P47" s="69"/>
      <c r="Q47" s="82"/>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row>
    <row r="48" spans="1:51" ht="15" customHeight="1" x14ac:dyDescent="0.25">
      <c r="A48" s="73" t="s">
        <v>28</v>
      </c>
      <c r="B48" s="135"/>
      <c r="C48" s="135"/>
      <c r="D48" s="69"/>
      <c r="E48" s="69"/>
      <c r="F48" s="69"/>
      <c r="G48" s="69"/>
      <c r="H48" s="69"/>
      <c r="I48" s="69"/>
      <c r="J48" s="69"/>
      <c r="K48" s="69"/>
      <c r="L48" s="69"/>
      <c r="M48" s="69"/>
      <c r="N48" s="69"/>
      <c r="O48" s="69"/>
      <c r="P48" s="69"/>
      <c r="Q48" s="82"/>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row>
    <row r="49" spans="1:51" ht="15" customHeight="1" x14ac:dyDescent="0.25">
      <c r="A49" s="79"/>
      <c r="B49" s="135"/>
      <c r="C49" s="135"/>
      <c r="D49" s="69"/>
      <c r="E49" s="69"/>
      <c r="F49" s="69"/>
      <c r="G49" s="69"/>
      <c r="H49" s="69"/>
      <c r="I49" s="69"/>
      <c r="J49" s="69"/>
      <c r="K49" s="69"/>
      <c r="L49" s="69"/>
      <c r="M49" s="69"/>
      <c r="N49" s="69"/>
      <c r="O49" s="69"/>
      <c r="P49" s="69"/>
      <c r="Q49" s="82"/>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row>
    <row r="50" spans="1:51" ht="15" customHeight="1" x14ac:dyDescent="0.25">
      <c r="A50" s="859" t="s">
        <v>810</v>
      </c>
      <c r="B50" s="859"/>
      <c r="C50" s="859"/>
      <c r="D50" s="69"/>
      <c r="E50" s="69"/>
      <c r="F50" s="69"/>
      <c r="G50" s="69"/>
      <c r="H50" s="69"/>
      <c r="I50" s="69"/>
      <c r="J50" s="69"/>
      <c r="K50" s="69"/>
      <c r="L50" s="69"/>
      <c r="M50" s="69"/>
      <c r="N50" s="69"/>
      <c r="O50" s="69"/>
      <c r="P50" s="69"/>
      <c r="Q50" s="82"/>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row>
    <row r="51" spans="1:51" ht="15" customHeight="1" x14ac:dyDescent="0.25">
      <c r="A51" s="859"/>
      <c r="B51" s="859"/>
      <c r="C51" s="859"/>
      <c r="D51" s="69"/>
      <c r="E51" s="69"/>
      <c r="F51" s="69"/>
      <c r="G51" s="69"/>
      <c r="H51" s="69"/>
      <c r="I51" s="69"/>
      <c r="J51" s="69"/>
      <c r="K51" s="69"/>
      <c r="L51" s="69"/>
      <c r="M51" s="69"/>
      <c r="N51" s="69"/>
      <c r="O51" s="69"/>
      <c r="P51" s="69"/>
      <c r="Q51" s="82"/>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row>
    <row r="52" spans="1:51" ht="15" customHeight="1" x14ac:dyDescent="0.25">
      <c r="A52" s="851" t="s">
        <v>29</v>
      </c>
      <c r="B52" s="851"/>
      <c r="C52" s="851"/>
      <c r="D52" s="69"/>
      <c r="E52" s="69"/>
      <c r="F52" s="69"/>
      <c r="G52" s="69"/>
      <c r="H52" s="69"/>
      <c r="I52" s="69"/>
      <c r="J52" s="69"/>
      <c r="K52" s="69"/>
      <c r="L52" s="69"/>
      <c r="M52" s="69"/>
      <c r="N52" s="69"/>
      <c r="O52" s="69"/>
      <c r="P52" s="69"/>
      <c r="Q52" s="82"/>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row>
    <row r="53" spans="1:51" ht="15" customHeight="1" x14ac:dyDescent="0.25">
      <c r="A53" s="851"/>
      <c r="B53" s="851"/>
      <c r="C53" s="851"/>
      <c r="D53" s="69"/>
      <c r="E53" s="69"/>
      <c r="F53" s="69"/>
      <c r="G53" s="69"/>
      <c r="H53" s="69"/>
      <c r="I53" s="69"/>
      <c r="J53" s="69"/>
      <c r="K53" s="69"/>
      <c r="L53" s="69"/>
      <c r="M53" s="69"/>
      <c r="N53" s="69"/>
      <c r="O53" s="69"/>
      <c r="P53" s="69"/>
      <c r="Q53" s="82"/>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row>
    <row r="54" spans="1:51" ht="15" customHeight="1" x14ac:dyDescent="0.25">
      <c r="A54" s="78"/>
      <c r="B54" s="78"/>
      <c r="C54" s="78"/>
      <c r="D54" s="69"/>
      <c r="E54" s="69"/>
      <c r="F54" s="69"/>
      <c r="G54" s="69"/>
      <c r="H54" s="69"/>
      <c r="I54" s="69"/>
      <c r="J54" s="69"/>
      <c r="K54" s="69"/>
      <c r="L54" s="69"/>
      <c r="M54" s="69"/>
      <c r="N54" s="69"/>
      <c r="O54" s="69"/>
      <c r="P54" s="69"/>
      <c r="Q54" s="82"/>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row>
    <row r="55" spans="1:51" ht="15" customHeight="1" x14ac:dyDescent="0.25">
      <c r="A55" s="78"/>
      <c r="B55" s="78"/>
      <c r="C55" s="78"/>
      <c r="D55" s="69"/>
      <c r="E55" s="69"/>
      <c r="F55" s="69"/>
      <c r="G55" s="69"/>
      <c r="H55" s="69"/>
      <c r="I55" s="69"/>
      <c r="J55" s="69"/>
      <c r="K55" s="69"/>
      <c r="L55" s="69"/>
      <c r="M55" s="69"/>
      <c r="N55" s="69"/>
      <c r="O55" s="69"/>
      <c r="P55" s="69"/>
      <c r="Q55" s="82"/>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row>
    <row r="56" spans="1:51" ht="15" customHeight="1" x14ac:dyDescent="0.25">
      <c r="A56" s="78"/>
      <c r="B56" s="78"/>
      <c r="C56" s="78"/>
      <c r="D56" s="69"/>
      <c r="E56" s="69"/>
      <c r="F56" s="69"/>
      <c r="G56" s="69"/>
      <c r="H56" s="69"/>
      <c r="I56" s="69"/>
      <c r="J56" s="69"/>
      <c r="K56" s="69"/>
      <c r="L56" s="69"/>
      <c r="M56" s="69"/>
      <c r="N56" s="69"/>
      <c r="O56" s="69"/>
      <c r="P56" s="69"/>
      <c r="Q56" s="82"/>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row>
    <row r="57" spans="1:51" ht="15" customHeight="1" x14ac:dyDescent="0.25">
      <c r="A57" s="78"/>
      <c r="B57" s="78"/>
      <c r="C57" s="78"/>
      <c r="D57" s="69"/>
      <c r="E57" s="69"/>
      <c r="F57" s="69"/>
      <c r="G57" s="69"/>
      <c r="H57" s="69"/>
      <c r="I57" s="69"/>
      <c r="J57" s="69"/>
      <c r="K57" s="69"/>
      <c r="L57" s="69"/>
      <c r="M57" s="69"/>
      <c r="N57" s="69"/>
      <c r="O57" s="69"/>
      <c r="P57" s="69"/>
      <c r="Q57" s="82"/>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row>
    <row r="58" spans="1:51" ht="15" customHeight="1" x14ac:dyDescent="0.25">
      <c r="D58" s="69"/>
      <c r="E58" s="69"/>
      <c r="F58" s="69"/>
      <c r="G58" s="69"/>
      <c r="H58" s="69"/>
      <c r="I58" s="69"/>
      <c r="J58" s="69"/>
      <c r="K58" s="69"/>
      <c r="L58" s="69"/>
      <c r="M58" s="69"/>
      <c r="N58" s="69"/>
      <c r="O58" s="69"/>
      <c r="P58" s="69"/>
      <c r="Q58" s="82"/>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row>
    <row r="59" spans="1:51" ht="15" customHeight="1" x14ac:dyDescent="0.25">
      <c r="D59" s="69"/>
      <c r="E59" s="69"/>
      <c r="F59" s="69"/>
      <c r="G59" s="69"/>
      <c r="H59" s="69"/>
      <c r="I59" s="69"/>
      <c r="J59" s="69"/>
      <c r="K59" s="69"/>
      <c r="L59" s="69"/>
      <c r="M59" s="69"/>
      <c r="N59" s="69"/>
      <c r="O59" s="69"/>
      <c r="P59" s="69"/>
      <c r="Q59" s="82"/>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25">
      <c r="D60" s="69"/>
      <c r="E60" s="69"/>
      <c r="F60" s="69"/>
      <c r="G60" s="69"/>
      <c r="H60" s="69"/>
      <c r="I60" s="69"/>
      <c r="J60" s="69"/>
      <c r="K60" s="69"/>
      <c r="L60" s="69"/>
      <c r="M60" s="69"/>
      <c r="N60" s="69"/>
      <c r="O60" s="69"/>
      <c r="P60" s="69"/>
      <c r="Q60" s="82"/>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25">
      <c r="D61" s="69"/>
      <c r="E61" s="69"/>
      <c r="F61" s="69"/>
      <c r="G61" s="69"/>
      <c r="H61" s="69"/>
      <c r="I61" s="69"/>
      <c r="J61" s="69"/>
      <c r="K61" s="69"/>
      <c r="L61" s="69"/>
      <c r="M61" s="69"/>
      <c r="N61" s="69"/>
      <c r="O61" s="69"/>
      <c r="P61" s="69"/>
      <c r="Q61" s="82"/>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25">
      <c r="D62" s="69"/>
      <c r="E62" s="69"/>
      <c r="F62" s="69"/>
      <c r="G62" s="69"/>
      <c r="H62" s="69"/>
      <c r="I62" s="69"/>
      <c r="J62" s="69"/>
      <c r="K62" s="69"/>
      <c r="L62" s="69"/>
      <c r="M62" s="69"/>
      <c r="N62" s="69"/>
      <c r="O62" s="69"/>
      <c r="P62" s="69"/>
      <c r="Q62" s="82"/>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25">
      <c r="D63" s="69"/>
      <c r="E63" s="69"/>
      <c r="F63" s="69"/>
      <c r="G63" s="69"/>
      <c r="H63" s="69"/>
      <c r="I63" s="69"/>
      <c r="J63" s="69"/>
      <c r="K63" s="69"/>
      <c r="L63" s="69"/>
      <c r="M63" s="69"/>
      <c r="N63" s="69"/>
      <c r="O63" s="69"/>
      <c r="P63" s="69"/>
      <c r="Q63" s="82"/>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25">
      <c r="D64" s="69"/>
      <c r="E64" s="69"/>
      <c r="F64" s="69"/>
      <c r="G64" s="69"/>
      <c r="H64" s="69"/>
      <c r="I64" s="69"/>
      <c r="J64" s="69"/>
      <c r="K64" s="69"/>
      <c r="L64" s="69"/>
      <c r="M64" s="69"/>
      <c r="N64" s="69"/>
      <c r="O64" s="69"/>
      <c r="P64" s="69"/>
      <c r="Q64" s="82"/>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25">
      <c r="D65" s="69"/>
      <c r="E65" s="69"/>
      <c r="F65" s="69"/>
      <c r="G65" s="69"/>
      <c r="H65" s="69"/>
      <c r="I65" s="69"/>
      <c r="J65" s="69"/>
      <c r="K65" s="69"/>
      <c r="L65" s="69"/>
      <c r="M65" s="69"/>
      <c r="N65" s="69"/>
      <c r="O65" s="69"/>
      <c r="P65" s="69"/>
      <c r="Q65" s="82"/>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25">
      <c r="D66" s="69"/>
      <c r="E66" s="69"/>
      <c r="F66" s="69"/>
      <c r="G66" s="69"/>
      <c r="H66" s="69"/>
      <c r="I66" s="69"/>
      <c r="J66" s="69"/>
      <c r="K66" s="69"/>
      <c r="L66" s="69"/>
      <c r="M66" s="69"/>
      <c r="N66" s="69"/>
      <c r="O66" s="69"/>
      <c r="P66" s="69"/>
      <c r="Q66" s="82"/>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25">
      <c r="D67" s="69"/>
      <c r="E67" s="69"/>
      <c r="F67" s="69"/>
      <c r="G67" s="69"/>
      <c r="H67" s="69"/>
      <c r="I67" s="69"/>
      <c r="J67" s="69"/>
      <c r="K67" s="69"/>
      <c r="L67" s="69"/>
      <c r="M67" s="69"/>
      <c r="N67" s="69"/>
      <c r="O67" s="69"/>
      <c r="P67" s="69"/>
      <c r="Q67" s="82"/>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25">
      <c r="D68" s="69"/>
      <c r="E68" s="69"/>
      <c r="F68" s="69"/>
      <c r="G68" s="69"/>
      <c r="H68" s="69"/>
      <c r="I68" s="69"/>
      <c r="J68" s="69"/>
      <c r="K68" s="69"/>
      <c r="L68" s="69"/>
      <c r="M68" s="69"/>
      <c r="N68" s="69"/>
      <c r="O68" s="69"/>
      <c r="P68" s="69"/>
      <c r="Q68" s="82"/>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25">
      <c r="D69" s="69"/>
      <c r="E69" s="69"/>
      <c r="F69" s="69"/>
      <c r="G69" s="69"/>
      <c r="H69" s="69"/>
      <c r="I69" s="69"/>
      <c r="J69" s="69"/>
      <c r="K69" s="69"/>
      <c r="L69" s="69"/>
      <c r="M69" s="69"/>
      <c r="N69" s="69"/>
      <c r="O69" s="69"/>
      <c r="P69" s="69"/>
      <c r="Q69" s="82"/>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25">
      <c r="D70" s="69"/>
      <c r="E70" s="69"/>
      <c r="F70" s="69"/>
      <c r="G70" s="69"/>
      <c r="H70" s="69"/>
      <c r="I70" s="69"/>
      <c r="J70" s="69"/>
      <c r="K70" s="69"/>
      <c r="L70" s="69"/>
      <c r="M70" s="69"/>
      <c r="N70" s="69"/>
      <c r="O70" s="69"/>
      <c r="P70" s="69"/>
      <c r="Q70" s="82"/>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25">
      <c r="D71" s="69"/>
      <c r="E71" s="69"/>
      <c r="F71" s="69"/>
      <c r="G71" s="69"/>
      <c r="H71" s="69"/>
      <c r="I71" s="69"/>
      <c r="J71" s="69"/>
      <c r="K71" s="69"/>
      <c r="L71" s="69"/>
      <c r="M71" s="69"/>
      <c r="N71" s="69"/>
      <c r="O71" s="69"/>
      <c r="P71" s="69"/>
      <c r="Q71" s="82"/>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25">
      <c r="D72" s="69"/>
      <c r="E72" s="69"/>
      <c r="F72" s="69"/>
      <c r="G72" s="69"/>
      <c r="H72" s="69"/>
      <c r="I72" s="69"/>
      <c r="J72" s="69"/>
      <c r="K72" s="69"/>
      <c r="L72" s="69"/>
      <c r="M72" s="69"/>
      <c r="N72" s="69"/>
      <c r="O72" s="69"/>
      <c r="P72" s="69"/>
      <c r="Q72" s="82"/>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25">
      <c r="D73" s="69"/>
      <c r="E73" s="69"/>
      <c r="F73" s="69"/>
      <c r="G73" s="69"/>
      <c r="H73" s="69"/>
      <c r="I73" s="69"/>
      <c r="J73" s="69"/>
      <c r="K73" s="69"/>
      <c r="L73" s="69"/>
      <c r="M73" s="69"/>
      <c r="N73" s="69"/>
      <c r="O73" s="69"/>
      <c r="P73" s="69"/>
      <c r="Q73" s="82"/>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25">
      <c r="D74" s="69"/>
      <c r="E74" s="69"/>
      <c r="F74" s="69"/>
      <c r="G74" s="69"/>
      <c r="H74" s="69"/>
      <c r="I74" s="69"/>
      <c r="J74" s="69"/>
      <c r="K74" s="69"/>
      <c r="L74" s="69"/>
      <c r="M74" s="69"/>
      <c r="N74" s="69"/>
      <c r="O74" s="69"/>
      <c r="P74" s="69"/>
      <c r="Q74" s="82"/>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25">
      <c r="D75" s="69"/>
      <c r="E75" s="69"/>
      <c r="F75" s="69"/>
      <c r="G75" s="69"/>
      <c r="H75" s="69"/>
      <c r="I75" s="69"/>
      <c r="J75" s="69"/>
      <c r="K75" s="69"/>
      <c r="L75" s="69"/>
      <c r="M75" s="69"/>
      <c r="N75" s="69"/>
      <c r="O75" s="69"/>
      <c r="P75" s="69"/>
      <c r="Q75" s="82"/>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25">
      <c r="D76" s="69"/>
      <c r="E76" s="69"/>
      <c r="F76" s="69"/>
      <c r="G76" s="69"/>
      <c r="H76" s="69"/>
      <c r="I76" s="69"/>
      <c r="J76" s="69"/>
      <c r="K76" s="69"/>
      <c r="L76" s="69"/>
      <c r="M76" s="69"/>
      <c r="N76" s="69"/>
      <c r="O76" s="69"/>
      <c r="P76" s="69"/>
      <c r="Q76" s="82"/>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25">
      <c r="D77" s="69"/>
      <c r="E77" s="69"/>
      <c r="F77" s="69"/>
      <c r="G77" s="69"/>
      <c r="H77" s="69"/>
      <c r="I77" s="69"/>
      <c r="J77" s="69"/>
      <c r="K77" s="69"/>
      <c r="L77" s="69"/>
      <c r="M77" s="69"/>
      <c r="N77" s="69"/>
      <c r="O77" s="69"/>
      <c r="P77" s="69"/>
      <c r="Q77" s="82"/>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25">
      <c r="D78" s="69"/>
      <c r="E78" s="69"/>
      <c r="F78" s="69"/>
      <c r="G78" s="69"/>
      <c r="H78" s="69"/>
      <c r="I78" s="69"/>
      <c r="J78" s="69"/>
      <c r="K78" s="69"/>
      <c r="L78" s="69"/>
      <c r="M78" s="69"/>
      <c r="N78" s="69"/>
      <c r="O78" s="69"/>
      <c r="P78" s="69"/>
      <c r="Q78" s="82"/>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25">
      <c r="D79" s="69"/>
      <c r="E79" s="69"/>
      <c r="F79" s="69"/>
      <c r="G79" s="69"/>
      <c r="H79" s="69"/>
      <c r="I79" s="69"/>
      <c r="J79" s="69"/>
      <c r="K79" s="69"/>
      <c r="L79" s="69"/>
      <c r="M79" s="69"/>
      <c r="N79" s="69"/>
      <c r="O79" s="69"/>
      <c r="P79" s="69"/>
      <c r="Q79" s="82"/>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25">
      <c r="D80" s="69"/>
      <c r="E80" s="69"/>
      <c r="F80" s="69"/>
      <c r="G80" s="69"/>
      <c r="H80" s="69"/>
      <c r="I80" s="69"/>
      <c r="J80" s="69"/>
      <c r="K80" s="69"/>
      <c r="L80" s="69"/>
      <c r="M80" s="69"/>
      <c r="N80" s="69"/>
      <c r="O80" s="69"/>
      <c r="P80" s="69"/>
      <c r="Q80" s="82"/>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25">
      <c r="D81" s="69"/>
      <c r="E81" s="69"/>
      <c r="F81" s="69"/>
      <c r="G81" s="69"/>
      <c r="H81" s="69"/>
      <c r="I81" s="69"/>
      <c r="J81" s="69"/>
      <c r="K81" s="69"/>
      <c r="L81" s="69"/>
      <c r="M81" s="69"/>
      <c r="N81" s="69"/>
      <c r="O81" s="69"/>
      <c r="P81" s="69"/>
      <c r="Q81" s="82"/>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25">
      <c r="D82" s="69"/>
      <c r="E82" s="69"/>
      <c r="F82" s="69"/>
      <c r="G82" s="69"/>
      <c r="H82" s="69"/>
      <c r="I82" s="69"/>
      <c r="J82" s="69"/>
      <c r="K82" s="69"/>
      <c r="L82" s="69"/>
      <c r="M82" s="69"/>
      <c r="N82" s="69"/>
      <c r="O82" s="69"/>
      <c r="P82" s="69"/>
      <c r="Q82" s="82"/>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25">
      <c r="D83" s="69"/>
      <c r="E83" s="69"/>
      <c r="F83" s="69"/>
      <c r="G83" s="69"/>
      <c r="H83" s="69"/>
      <c r="I83" s="69"/>
      <c r="J83" s="69"/>
      <c r="K83" s="69"/>
      <c r="L83" s="69"/>
      <c r="M83" s="69"/>
      <c r="N83" s="69"/>
      <c r="O83" s="69"/>
      <c r="P83" s="69"/>
      <c r="Q83" s="82"/>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25">
      <c r="D84" s="69"/>
      <c r="E84" s="69"/>
      <c r="F84" s="69"/>
      <c r="G84" s="69"/>
      <c r="H84" s="69"/>
      <c r="I84" s="69"/>
      <c r="J84" s="69"/>
      <c r="K84" s="69"/>
      <c r="L84" s="69"/>
      <c r="M84" s="69"/>
      <c r="N84" s="69"/>
      <c r="O84" s="69"/>
      <c r="P84" s="69"/>
      <c r="Q84" s="82"/>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25">
      <c r="D85" s="69"/>
      <c r="E85" s="69"/>
      <c r="F85" s="69"/>
      <c r="G85" s="69"/>
      <c r="H85" s="69"/>
      <c r="I85" s="69"/>
      <c r="J85" s="69"/>
      <c r="K85" s="69"/>
      <c r="L85" s="69"/>
      <c r="M85" s="69"/>
      <c r="N85" s="69"/>
      <c r="O85" s="69"/>
      <c r="P85" s="69"/>
      <c r="Q85" s="82"/>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25">
      <c r="D86" s="69"/>
      <c r="E86" s="69"/>
      <c r="F86" s="69"/>
      <c r="G86" s="69"/>
      <c r="H86" s="69"/>
      <c r="I86" s="69"/>
      <c r="J86" s="69"/>
      <c r="K86" s="69"/>
      <c r="L86" s="69"/>
      <c r="M86" s="69"/>
      <c r="N86" s="69"/>
      <c r="O86" s="69"/>
      <c r="P86" s="69"/>
      <c r="Q86" s="82"/>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25">
      <c r="D87" s="69"/>
      <c r="E87" s="69"/>
      <c r="F87" s="69"/>
      <c r="G87" s="69"/>
      <c r="H87" s="69"/>
      <c r="I87" s="69"/>
      <c r="J87" s="69"/>
      <c r="K87" s="69"/>
      <c r="L87" s="69"/>
      <c r="M87" s="69"/>
      <c r="N87" s="69"/>
      <c r="O87" s="69"/>
      <c r="P87" s="69"/>
      <c r="Q87" s="82"/>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25">
      <c r="D88" s="69"/>
      <c r="E88" s="69"/>
      <c r="F88" s="69"/>
      <c r="G88" s="69"/>
      <c r="H88" s="69"/>
      <c r="I88" s="69"/>
      <c r="J88" s="69"/>
      <c r="K88" s="69"/>
      <c r="L88" s="69"/>
      <c r="M88" s="69"/>
      <c r="N88" s="69"/>
      <c r="O88" s="69"/>
      <c r="P88" s="69"/>
      <c r="Q88" s="82"/>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25">
      <c r="D89" s="69"/>
      <c r="E89" s="69"/>
      <c r="F89" s="69"/>
      <c r="G89" s="69"/>
      <c r="H89" s="69"/>
      <c r="I89" s="69"/>
      <c r="J89" s="69"/>
      <c r="K89" s="69"/>
      <c r="L89" s="69"/>
      <c r="M89" s="69"/>
      <c r="N89" s="69"/>
      <c r="O89" s="69"/>
      <c r="P89" s="69"/>
      <c r="Q89" s="82"/>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25">
      <c r="D90" s="69"/>
      <c r="E90" s="69"/>
      <c r="F90" s="69"/>
      <c r="G90" s="69"/>
      <c r="H90" s="69"/>
      <c r="I90" s="69"/>
      <c r="J90" s="69"/>
      <c r="K90" s="69"/>
      <c r="L90" s="69"/>
      <c r="M90" s="69"/>
      <c r="N90" s="69"/>
      <c r="O90" s="69"/>
      <c r="P90" s="69"/>
      <c r="Q90" s="82"/>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25">
      <c r="D91" s="69"/>
      <c r="E91" s="69"/>
      <c r="F91" s="69"/>
      <c r="G91" s="69"/>
      <c r="H91" s="69"/>
      <c r="I91" s="69"/>
      <c r="J91" s="69"/>
      <c r="K91" s="69"/>
      <c r="L91" s="69"/>
      <c r="M91" s="69"/>
      <c r="N91" s="69"/>
      <c r="O91" s="69"/>
      <c r="P91" s="69"/>
      <c r="Q91" s="82"/>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25">
      <c r="D92" s="69"/>
      <c r="E92" s="69"/>
      <c r="F92" s="69"/>
      <c r="G92" s="69"/>
      <c r="H92" s="69"/>
      <c r="I92" s="69"/>
      <c r="J92" s="69"/>
      <c r="K92" s="69"/>
      <c r="L92" s="69"/>
      <c r="M92" s="69"/>
      <c r="N92" s="69"/>
      <c r="O92" s="69"/>
      <c r="P92" s="69"/>
      <c r="Q92" s="82"/>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25">
      <c r="D93" s="69"/>
      <c r="E93" s="69"/>
      <c r="F93" s="69"/>
      <c r="G93" s="69"/>
      <c r="H93" s="69"/>
      <c r="I93" s="69"/>
      <c r="J93" s="69"/>
      <c r="K93" s="69"/>
      <c r="L93" s="69"/>
      <c r="M93" s="69"/>
      <c r="N93" s="69"/>
      <c r="O93" s="69"/>
      <c r="P93" s="69"/>
      <c r="Q93" s="82"/>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25">
      <c r="D94" s="69"/>
      <c r="E94" s="69"/>
      <c r="F94" s="69"/>
      <c r="G94" s="69"/>
      <c r="H94" s="69"/>
      <c r="I94" s="69"/>
      <c r="J94" s="69"/>
      <c r="K94" s="69"/>
      <c r="L94" s="69"/>
      <c r="M94" s="69"/>
      <c r="N94" s="69"/>
      <c r="O94" s="69"/>
      <c r="P94" s="69"/>
      <c r="Q94" s="82"/>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25">
      <c r="D95" s="69"/>
      <c r="E95" s="69"/>
      <c r="F95" s="69"/>
      <c r="G95" s="69"/>
      <c r="H95" s="69"/>
      <c r="I95" s="69"/>
      <c r="J95" s="69"/>
      <c r="K95" s="69"/>
      <c r="L95" s="69"/>
      <c r="M95" s="69"/>
      <c r="N95" s="69"/>
      <c r="O95" s="69"/>
      <c r="P95" s="69"/>
      <c r="Q95" s="82"/>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25">
      <c r="D96" s="69"/>
      <c r="E96" s="69"/>
      <c r="F96" s="69"/>
      <c r="G96" s="69"/>
      <c r="H96" s="69"/>
      <c r="I96" s="69"/>
      <c r="J96" s="69"/>
      <c r="K96" s="69"/>
      <c r="L96" s="69"/>
      <c r="M96" s="69"/>
      <c r="N96" s="69"/>
      <c r="O96" s="69"/>
      <c r="P96" s="69"/>
      <c r="Q96" s="82"/>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25">
      <c r="D97" s="69"/>
      <c r="E97" s="69"/>
      <c r="F97" s="69"/>
      <c r="G97" s="69"/>
      <c r="H97" s="69"/>
      <c r="I97" s="69"/>
      <c r="J97" s="69"/>
      <c r="K97" s="69"/>
      <c r="L97" s="69"/>
      <c r="M97" s="69"/>
      <c r="N97" s="69"/>
      <c r="O97" s="69"/>
      <c r="P97" s="69"/>
      <c r="Q97" s="82"/>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25">
      <c r="D98" s="69"/>
      <c r="E98" s="69"/>
      <c r="F98" s="69"/>
      <c r="G98" s="69"/>
      <c r="H98" s="69"/>
      <c r="I98" s="69"/>
      <c r="J98" s="69"/>
      <c r="K98" s="69"/>
      <c r="L98" s="69"/>
      <c r="M98" s="69"/>
      <c r="N98" s="69"/>
      <c r="O98" s="69"/>
      <c r="P98" s="69"/>
      <c r="Q98" s="82"/>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25">
      <c r="D99" s="69"/>
      <c r="E99" s="69"/>
      <c r="F99" s="69"/>
      <c r="G99" s="69"/>
      <c r="H99" s="69"/>
      <c r="I99" s="69"/>
      <c r="J99" s="69"/>
      <c r="K99" s="69"/>
      <c r="L99" s="69"/>
      <c r="M99" s="69"/>
      <c r="N99" s="69"/>
      <c r="O99" s="69"/>
      <c r="P99" s="69"/>
      <c r="Q99" s="82"/>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25">
      <c r="D100" s="69"/>
      <c r="E100" s="69"/>
      <c r="F100" s="69"/>
      <c r="G100" s="69"/>
      <c r="H100" s="69"/>
      <c r="I100" s="69"/>
      <c r="J100" s="69"/>
      <c r="K100" s="69"/>
      <c r="L100" s="69"/>
      <c r="M100" s="69"/>
      <c r="N100" s="69"/>
      <c r="O100" s="69"/>
      <c r="P100" s="69"/>
      <c r="Q100" s="82"/>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25">
      <c r="D101" s="69"/>
      <c r="E101" s="69"/>
      <c r="F101" s="69"/>
      <c r="G101" s="69"/>
      <c r="H101" s="69"/>
      <c r="I101" s="69"/>
      <c r="J101" s="69"/>
      <c r="K101" s="69"/>
      <c r="L101" s="69"/>
      <c r="M101" s="69"/>
      <c r="N101" s="69"/>
      <c r="O101" s="69"/>
      <c r="P101" s="69"/>
      <c r="Q101" s="82"/>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25">
      <c r="D102" s="69"/>
      <c r="E102" s="69"/>
      <c r="F102" s="69"/>
      <c r="G102" s="69"/>
      <c r="H102" s="69"/>
      <c r="I102" s="69"/>
      <c r="J102" s="69"/>
      <c r="K102" s="69"/>
      <c r="L102" s="69"/>
      <c r="M102" s="69"/>
      <c r="N102" s="69"/>
      <c r="O102" s="69"/>
      <c r="P102" s="69"/>
      <c r="Q102" s="82"/>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25">
      <c r="D103" s="69"/>
      <c r="E103" s="69"/>
      <c r="F103" s="69"/>
      <c r="G103" s="69"/>
      <c r="H103" s="69"/>
      <c r="I103" s="69"/>
      <c r="J103" s="69"/>
      <c r="K103" s="69"/>
      <c r="L103" s="69"/>
      <c r="M103" s="69"/>
      <c r="N103" s="69"/>
      <c r="O103" s="69"/>
      <c r="P103" s="69"/>
      <c r="Q103" s="82"/>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25">
      <c r="D104" s="69"/>
      <c r="E104" s="69"/>
      <c r="F104" s="69"/>
      <c r="G104" s="69"/>
      <c r="H104" s="69"/>
      <c r="I104" s="69"/>
      <c r="J104" s="69"/>
      <c r="K104" s="69"/>
      <c r="L104" s="69"/>
      <c r="M104" s="69"/>
      <c r="N104" s="69"/>
      <c r="O104" s="69"/>
      <c r="P104" s="69"/>
      <c r="Q104" s="82"/>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25">
      <c r="D105" s="69"/>
      <c r="E105" s="69"/>
      <c r="F105" s="69"/>
      <c r="G105" s="69"/>
      <c r="H105" s="69"/>
      <c r="I105" s="69"/>
      <c r="J105" s="69"/>
      <c r="K105" s="69"/>
      <c r="L105" s="69"/>
      <c r="M105" s="69"/>
      <c r="N105" s="69"/>
      <c r="O105" s="69"/>
      <c r="P105" s="69"/>
      <c r="Q105" s="82"/>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25">
      <c r="D106" s="69"/>
      <c r="E106" s="69"/>
      <c r="F106" s="69"/>
      <c r="G106" s="69"/>
      <c r="H106" s="69"/>
      <c r="I106" s="69"/>
      <c r="J106" s="69"/>
      <c r="K106" s="69"/>
      <c r="L106" s="69"/>
      <c r="M106" s="69"/>
      <c r="N106" s="69"/>
      <c r="O106" s="69"/>
      <c r="P106" s="69"/>
      <c r="Q106" s="82"/>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25">
      <c r="D107" s="69"/>
      <c r="E107" s="69"/>
      <c r="F107" s="69"/>
      <c r="G107" s="69"/>
      <c r="H107" s="69"/>
      <c r="I107" s="69"/>
      <c r="J107" s="69"/>
      <c r="K107" s="69"/>
      <c r="L107" s="69"/>
      <c r="M107" s="69"/>
      <c r="N107" s="69"/>
      <c r="O107" s="69"/>
      <c r="P107" s="69"/>
      <c r="Q107" s="82"/>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25">
      <c r="D108" s="69"/>
      <c r="E108" s="69"/>
      <c r="F108" s="69"/>
      <c r="G108" s="69"/>
      <c r="H108" s="69"/>
      <c r="I108" s="69"/>
      <c r="J108" s="69"/>
      <c r="K108" s="69"/>
      <c r="L108" s="69"/>
      <c r="M108" s="69"/>
      <c r="N108" s="69"/>
      <c r="O108" s="69"/>
      <c r="P108" s="69"/>
      <c r="Q108" s="82"/>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25">
      <c r="D109" s="69"/>
      <c r="E109" s="69"/>
      <c r="F109" s="69"/>
      <c r="G109" s="69"/>
      <c r="H109" s="69"/>
      <c r="I109" s="69"/>
      <c r="J109" s="69"/>
      <c r="K109" s="69"/>
      <c r="L109" s="69"/>
      <c r="M109" s="69"/>
      <c r="N109" s="69"/>
      <c r="O109" s="69"/>
      <c r="P109" s="69"/>
      <c r="Q109" s="82"/>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25">
      <c r="D110" s="69"/>
      <c r="E110" s="69"/>
      <c r="F110" s="69"/>
      <c r="G110" s="69"/>
      <c r="H110" s="69"/>
      <c r="I110" s="69"/>
      <c r="J110" s="69"/>
      <c r="K110" s="69"/>
      <c r="L110" s="69"/>
      <c r="M110" s="69"/>
      <c r="N110" s="69"/>
      <c r="O110" s="69"/>
      <c r="P110" s="69"/>
      <c r="Q110" s="82"/>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25">
      <c r="D111" s="69"/>
      <c r="E111" s="69"/>
      <c r="F111" s="69"/>
      <c r="G111" s="69"/>
      <c r="H111" s="69"/>
      <c r="I111" s="69"/>
      <c r="J111" s="69"/>
      <c r="K111" s="69"/>
      <c r="L111" s="69"/>
      <c r="M111" s="69"/>
      <c r="N111" s="69"/>
      <c r="O111" s="69"/>
      <c r="P111" s="69"/>
      <c r="Q111" s="82"/>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25">
      <c r="D112" s="69"/>
      <c r="E112" s="69"/>
      <c r="F112" s="69"/>
      <c r="G112" s="69"/>
      <c r="H112" s="69"/>
      <c r="I112" s="69"/>
      <c r="J112" s="69"/>
      <c r="K112" s="69"/>
      <c r="L112" s="69"/>
      <c r="M112" s="69"/>
      <c r="N112" s="69"/>
      <c r="O112" s="69"/>
      <c r="P112" s="69"/>
      <c r="Q112" s="82"/>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25">
      <c r="D113" s="69"/>
      <c r="E113" s="69"/>
      <c r="F113" s="69"/>
      <c r="G113" s="69"/>
      <c r="H113" s="69"/>
      <c r="I113" s="69"/>
      <c r="J113" s="69"/>
      <c r="K113" s="69"/>
      <c r="L113" s="69"/>
      <c r="M113" s="69"/>
      <c r="N113" s="69"/>
      <c r="O113" s="69"/>
      <c r="P113" s="69"/>
      <c r="Q113" s="82"/>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25">
      <c r="D114" s="69"/>
      <c r="E114" s="69"/>
      <c r="F114" s="69"/>
      <c r="G114" s="69"/>
      <c r="H114" s="69"/>
      <c r="I114" s="69"/>
      <c r="J114" s="69"/>
      <c r="K114" s="69"/>
      <c r="L114" s="69"/>
      <c r="M114" s="69"/>
      <c r="N114" s="69"/>
      <c r="O114" s="69"/>
      <c r="P114" s="69"/>
      <c r="Q114" s="82"/>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25">
      <c r="D115" s="69"/>
      <c r="E115" s="69"/>
      <c r="F115" s="69"/>
      <c r="G115" s="69"/>
      <c r="H115" s="69"/>
      <c r="I115" s="69"/>
      <c r="J115" s="69"/>
      <c r="K115" s="69"/>
      <c r="L115" s="69"/>
      <c r="M115" s="69"/>
      <c r="N115" s="69"/>
      <c r="O115" s="69"/>
      <c r="P115" s="69"/>
      <c r="Q115" s="82"/>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25">
      <c r="D116" s="69"/>
      <c r="E116" s="69"/>
      <c r="F116" s="69"/>
      <c r="G116" s="69"/>
      <c r="H116" s="69"/>
      <c r="I116" s="69"/>
      <c r="J116" s="69"/>
      <c r="K116" s="69"/>
      <c r="L116" s="69"/>
      <c r="M116" s="69"/>
      <c r="N116" s="69"/>
      <c r="O116" s="69"/>
      <c r="P116" s="69"/>
      <c r="Q116" s="82"/>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25">
      <c r="D117" s="69"/>
      <c r="E117" s="69"/>
      <c r="F117" s="69"/>
      <c r="G117" s="69"/>
      <c r="H117" s="69"/>
      <c r="I117" s="69"/>
      <c r="J117" s="69"/>
      <c r="K117" s="69"/>
      <c r="L117" s="69"/>
      <c r="M117" s="69"/>
      <c r="N117" s="69"/>
      <c r="O117" s="69"/>
      <c r="P117" s="69"/>
      <c r="Q117" s="82"/>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25">
      <c r="D118" s="69"/>
      <c r="E118" s="69"/>
      <c r="F118" s="69"/>
      <c r="G118" s="69"/>
      <c r="H118" s="69"/>
      <c r="I118" s="69"/>
      <c r="J118" s="69"/>
      <c r="K118" s="69"/>
      <c r="L118" s="69"/>
      <c r="M118" s="69"/>
      <c r="N118" s="69"/>
      <c r="O118" s="69"/>
      <c r="P118" s="69"/>
      <c r="Q118" s="82"/>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25">
      <c r="D119" s="69"/>
      <c r="E119" s="69"/>
      <c r="F119" s="69"/>
      <c r="G119" s="69"/>
      <c r="H119" s="69"/>
      <c r="I119" s="69"/>
      <c r="J119" s="69"/>
      <c r="K119" s="69"/>
      <c r="L119" s="69"/>
      <c r="M119" s="69"/>
      <c r="N119" s="69"/>
      <c r="O119" s="69"/>
      <c r="P119" s="69"/>
      <c r="Q119" s="82"/>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25">
      <c r="D120" s="69"/>
      <c r="E120" s="69"/>
      <c r="F120" s="69"/>
      <c r="G120" s="69"/>
      <c r="H120" s="69"/>
      <c r="I120" s="69"/>
      <c r="J120" s="69"/>
      <c r="K120" s="69"/>
      <c r="L120" s="69"/>
      <c r="M120" s="69"/>
      <c r="N120" s="69"/>
      <c r="O120" s="69"/>
      <c r="P120" s="69"/>
      <c r="Q120" s="82"/>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25">
      <c r="D121" s="69"/>
      <c r="E121" s="69"/>
      <c r="F121" s="69"/>
      <c r="G121" s="69"/>
      <c r="H121" s="69"/>
      <c r="I121" s="69"/>
      <c r="J121" s="69"/>
      <c r="K121" s="69"/>
      <c r="L121" s="69"/>
      <c r="M121" s="69"/>
      <c r="N121" s="69"/>
      <c r="O121" s="69"/>
      <c r="P121" s="69"/>
      <c r="Q121" s="82"/>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25">
      <c r="D122" s="69"/>
      <c r="E122" s="69"/>
      <c r="F122" s="69"/>
      <c r="G122" s="69"/>
      <c r="H122" s="69"/>
      <c r="I122" s="69"/>
      <c r="J122" s="69"/>
      <c r="K122" s="69"/>
      <c r="L122" s="69"/>
      <c r="M122" s="69"/>
      <c r="N122" s="69"/>
      <c r="O122" s="69"/>
      <c r="P122" s="69"/>
      <c r="Q122" s="82"/>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25">
      <c r="D123" s="69"/>
      <c r="E123" s="69"/>
      <c r="F123" s="69"/>
      <c r="G123" s="69"/>
      <c r="H123" s="69"/>
      <c r="I123" s="69"/>
      <c r="J123" s="69"/>
      <c r="K123" s="69"/>
      <c r="L123" s="69"/>
      <c r="M123" s="69"/>
      <c r="N123" s="69"/>
      <c r="O123" s="69"/>
      <c r="P123" s="69"/>
      <c r="Q123" s="82"/>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25">
      <c r="D124" s="69"/>
      <c r="E124" s="69"/>
      <c r="F124" s="69"/>
      <c r="G124" s="69"/>
      <c r="H124" s="69"/>
      <c r="I124" s="69"/>
      <c r="J124" s="69"/>
      <c r="K124" s="69"/>
      <c r="L124" s="69"/>
      <c r="M124" s="69"/>
      <c r="N124" s="69"/>
      <c r="O124" s="69"/>
      <c r="P124" s="69"/>
      <c r="Q124" s="82"/>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25">
      <c r="D125" s="69"/>
      <c r="E125" s="69"/>
      <c r="F125" s="69"/>
      <c r="G125" s="69"/>
      <c r="H125" s="69"/>
      <c r="I125" s="69"/>
      <c r="J125" s="69"/>
      <c r="K125" s="69"/>
      <c r="L125" s="69"/>
      <c r="M125" s="69"/>
      <c r="N125" s="69"/>
      <c r="O125" s="69"/>
      <c r="P125" s="69"/>
      <c r="Q125" s="82"/>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25">
      <c r="D126" s="69"/>
      <c r="E126" s="69"/>
      <c r="F126" s="69"/>
      <c r="G126" s="69"/>
      <c r="H126" s="69"/>
      <c r="I126" s="69"/>
      <c r="J126" s="69"/>
      <c r="K126" s="69"/>
      <c r="L126" s="69"/>
      <c r="M126" s="69"/>
      <c r="N126" s="69"/>
      <c r="O126" s="69"/>
      <c r="P126" s="69"/>
      <c r="Q126" s="82"/>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25">
      <c r="D127" s="69"/>
      <c r="E127" s="69"/>
      <c r="F127" s="69"/>
      <c r="G127" s="69"/>
      <c r="H127" s="69"/>
      <c r="I127" s="69"/>
      <c r="J127" s="69"/>
      <c r="K127" s="69"/>
      <c r="L127" s="69"/>
      <c r="M127" s="69"/>
      <c r="N127" s="69"/>
      <c r="O127" s="69"/>
      <c r="P127" s="69"/>
      <c r="Q127" s="82"/>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25">
      <c r="D128" s="69"/>
      <c r="E128" s="69"/>
      <c r="F128" s="69"/>
      <c r="G128" s="69"/>
      <c r="H128" s="69"/>
      <c r="I128" s="69"/>
      <c r="J128" s="69"/>
      <c r="K128" s="69"/>
      <c r="L128" s="69"/>
      <c r="M128" s="69"/>
      <c r="N128" s="69"/>
      <c r="O128" s="69"/>
      <c r="P128" s="69"/>
      <c r="Q128" s="82"/>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25">
      <c r="D129" s="69"/>
      <c r="E129" s="69"/>
      <c r="F129" s="69"/>
      <c r="G129" s="69"/>
      <c r="H129" s="69"/>
      <c r="I129" s="69"/>
      <c r="J129" s="69"/>
      <c r="K129" s="69"/>
      <c r="L129" s="69"/>
      <c r="M129" s="69"/>
      <c r="N129" s="69"/>
      <c r="O129" s="69"/>
      <c r="P129" s="69"/>
      <c r="Q129" s="82"/>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25">
      <c r="D130" s="69"/>
      <c r="E130" s="69"/>
      <c r="F130" s="69"/>
      <c r="G130" s="69"/>
      <c r="H130" s="69"/>
      <c r="I130" s="69"/>
      <c r="J130" s="69"/>
      <c r="K130" s="69"/>
      <c r="L130" s="69"/>
      <c r="M130" s="69"/>
      <c r="N130" s="69"/>
      <c r="O130" s="69"/>
      <c r="P130" s="69"/>
      <c r="Q130" s="82"/>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25">
      <c r="D131" s="69"/>
      <c r="E131" s="69"/>
      <c r="F131" s="69"/>
      <c r="G131" s="69"/>
      <c r="H131" s="69"/>
      <c r="I131" s="69"/>
      <c r="J131" s="69"/>
      <c r="K131" s="69"/>
      <c r="L131" s="69"/>
      <c r="M131" s="69"/>
      <c r="N131" s="69"/>
      <c r="O131" s="69"/>
      <c r="P131" s="69"/>
      <c r="Q131" s="82"/>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25">
      <c r="D132" s="69"/>
      <c r="E132" s="69"/>
      <c r="F132" s="69"/>
      <c r="G132" s="69"/>
      <c r="H132" s="69"/>
      <c r="I132" s="69"/>
      <c r="J132" s="69"/>
      <c r="K132" s="69"/>
      <c r="L132" s="69"/>
      <c r="M132" s="69"/>
      <c r="N132" s="69"/>
      <c r="O132" s="69"/>
      <c r="P132" s="69"/>
      <c r="Q132" s="82"/>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25">
      <c r="D133" s="69"/>
      <c r="E133" s="69"/>
      <c r="F133" s="69"/>
      <c r="G133" s="69"/>
      <c r="H133" s="69"/>
      <c r="I133" s="69"/>
      <c r="J133" s="69"/>
      <c r="K133" s="69"/>
      <c r="L133" s="69"/>
      <c r="M133" s="69"/>
      <c r="N133" s="69"/>
      <c r="O133" s="69"/>
      <c r="P133" s="69"/>
      <c r="Q133" s="82"/>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25">
      <c r="D134" s="69"/>
      <c r="E134" s="69"/>
      <c r="F134" s="69"/>
      <c r="G134" s="69"/>
      <c r="H134" s="69"/>
      <c r="I134" s="69"/>
      <c r="J134" s="69"/>
      <c r="K134" s="69"/>
      <c r="L134" s="69"/>
      <c r="M134" s="69"/>
      <c r="N134" s="69"/>
      <c r="O134" s="69"/>
      <c r="P134" s="69"/>
      <c r="Q134" s="82"/>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25">
      <c r="D135" s="69"/>
      <c r="E135" s="69"/>
      <c r="F135" s="69"/>
      <c r="G135" s="69"/>
      <c r="H135" s="69"/>
      <c r="I135" s="69"/>
      <c r="J135" s="69"/>
      <c r="K135" s="69"/>
      <c r="L135" s="69"/>
      <c r="M135" s="69"/>
      <c r="N135" s="69"/>
      <c r="O135" s="69"/>
      <c r="P135" s="69"/>
      <c r="Q135" s="82"/>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25">
      <c r="D136" s="69"/>
      <c r="E136" s="69"/>
      <c r="F136" s="69"/>
      <c r="G136" s="69"/>
      <c r="H136" s="69"/>
      <c r="I136" s="69"/>
      <c r="J136" s="69"/>
      <c r="K136" s="69"/>
      <c r="L136" s="69"/>
      <c r="M136" s="69"/>
      <c r="N136" s="69"/>
      <c r="O136" s="69"/>
      <c r="P136" s="69"/>
      <c r="Q136" s="82"/>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25">
      <c r="D137" s="69"/>
      <c r="E137" s="69"/>
      <c r="F137" s="69"/>
      <c r="G137" s="69"/>
      <c r="H137" s="69"/>
      <c r="I137" s="69"/>
      <c r="J137" s="69"/>
      <c r="K137" s="69"/>
      <c r="L137" s="69"/>
      <c r="M137" s="69"/>
      <c r="N137" s="69"/>
      <c r="O137" s="69"/>
      <c r="P137" s="69"/>
      <c r="Q137" s="82"/>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25">
      <c r="D138" s="69"/>
      <c r="E138" s="69"/>
      <c r="F138" s="69"/>
      <c r="G138" s="69"/>
      <c r="H138" s="69"/>
      <c r="I138" s="69"/>
      <c r="J138" s="69"/>
      <c r="K138" s="69"/>
      <c r="L138" s="69"/>
      <c r="M138" s="69"/>
      <c r="N138" s="69"/>
      <c r="O138" s="69"/>
      <c r="P138" s="69"/>
      <c r="Q138" s="82"/>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25">
      <c r="D139" s="69"/>
      <c r="E139" s="69"/>
      <c r="F139" s="69"/>
      <c r="G139" s="69"/>
      <c r="H139" s="69"/>
      <c r="I139" s="69"/>
      <c r="J139" s="69"/>
      <c r="K139" s="69"/>
      <c r="L139" s="69"/>
      <c r="M139" s="69"/>
      <c r="N139" s="69"/>
      <c r="O139" s="69"/>
      <c r="P139" s="69"/>
      <c r="Q139" s="82"/>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25">
      <c r="D140" s="69"/>
      <c r="E140" s="69"/>
      <c r="F140" s="69"/>
      <c r="G140" s="69"/>
      <c r="H140" s="69"/>
      <c r="I140" s="69"/>
      <c r="J140" s="69"/>
      <c r="K140" s="69"/>
      <c r="L140" s="69"/>
      <c r="M140" s="69"/>
      <c r="N140" s="69"/>
      <c r="O140" s="69"/>
      <c r="P140" s="69"/>
      <c r="Q140" s="82"/>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25">
      <c r="D141" s="69"/>
      <c r="E141" s="69"/>
      <c r="F141" s="69"/>
      <c r="G141" s="69"/>
      <c r="H141" s="69"/>
      <c r="I141" s="69"/>
      <c r="J141" s="69"/>
      <c r="K141" s="69"/>
      <c r="L141" s="69"/>
      <c r="M141" s="69"/>
      <c r="N141" s="69"/>
      <c r="O141" s="69"/>
      <c r="P141" s="69"/>
      <c r="Q141" s="82"/>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25">
      <c r="D142" s="69"/>
      <c r="E142" s="69"/>
      <c r="F142" s="69"/>
      <c r="G142" s="69"/>
      <c r="H142" s="69"/>
      <c r="I142" s="69"/>
      <c r="J142" s="69"/>
      <c r="K142" s="69"/>
      <c r="L142" s="69"/>
      <c r="M142" s="69"/>
      <c r="N142" s="69"/>
      <c r="O142" s="69"/>
      <c r="P142" s="69"/>
      <c r="Q142" s="82"/>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25">
      <c r="D143" s="69"/>
      <c r="E143" s="69"/>
      <c r="F143" s="69"/>
      <c r="G143" s="69"/>
      <c r="H143" s="69"/>
      <c r="I143" s="69"/>
      <c r="J143" s="69"/>
      <c r="K143" s="69"/>
      <c r="L143" s="69"/>
      <c r="M143" s="69"/>
      <c r="N143" s="69"/>
      <c r="O143" s="69"/>
      <c r="P143" s="69"/>
      <c r="Q143" s="82"/>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25">
      <c r="D144" s="69"/>
      <c r="E144" s="69"/>
      <c r="F144" s="69"/>
      <c r="G144" s="69"/>
      <c r="H144" s="69"/>
      <c r="I144" s="69"/>
      <c r="J144" s="69"/>
      <c r="K144" s="69"/>
      <c r="L144" s="69"/>
      <c r="M144" s="69"/>
      <c r="N144" s="69"/>
      <c r="O144" s="69"/>
      <c r="P144" s="69"/>
      <c r="Q144" s="82"/>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25">
      <c r="D145" s="69"/>
      <c r="E145" s="69"/>
      <c r="F145" s="69"/>
      <c r="G145" s="69"/>
      <c r="H145" s="69"/>
      <c r="I145" s="69"/>
      <c r="J145" s="69"/>
      <c r="K145" s="69"/>
      <c r="L145" s="69"/>
      <c r="M145" s="69"/>
      <c r="N145" s="69"/>
      <c r="O145" s="69"/>
      <c r="P145" s="69"/>
      <c r="Q145" s="82"/>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25">
      <c r="D146" s="69"/>
      <c r="E146" s="69"/>
      <c r="F146" s="69"/>
      <c r="G146" s="69"/>
      <c r="H146" s="69"/>
      <c r="I146" s="69"/>
      <c r="J146" s="69"/>
      <c r="K146" s="69"/>
      <c r="L146" s="69"/>
      <c r="M146" s="69"/>
      <c r="N146" s="69"/>
      <c r="O146" s="69"/>
      <c r="P146" s="69"/>
      <c r="Q146" s="82"/>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25">
      <c r="D147" s="69"/>
      <c r="E147" s="69"/>
      <c r="F147" s="69"/>
      <c r="G147" s="69"/>
      <c r="H147" s="69"/>
      <c r="I147" s="69"/>
      <c r="J147" s="69"/>
      <c r="K147" s="69"/>
      <c r="L147" s="69"/>
      <c r="M147" s="69"/>
      <c r="N147" s="69"/>
      <c r="O147" s="69"/>
      <c r="P147" s="69"/>
      <c r="Q147" s="82"/>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25">
      <c r="D148" s="69"/>
      <c r="E148" s="69"/>
      <c r="F148" s="69"/>
      <c r="G148" s="69"/>
      <c r="H148" s="69"/>
      <c r="I148" s="69"/>
      <c r="J148" s="69"/>
      <c r="K148" s="69"/>
      <c r="L148" s="69"/>
      <c r="M148" s="69"/>
      <c r="N148" s="69"/>
      <c r="O148" s="69"/>
      <c r="P148" s="69"/>
      <c r="Q148" s="82"/>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25">
      <c r="D149" s="69"/>
      <c r="E149" s="69"/>
      <c r="F149" s="69"/>
      <c r="G149" s="69"/>
      <c r="H149" s="69"/>
      <c r="I149" s="69"/>
      <c r="J149" s="69"/>
      <c r="K149" s="69"/>
      <c r="L149" s="69"/>
      <c r="M149" s="69"/>
      <c r="N149" s="69"/>
      <c r="O149" s="69"/>
      <c r="P149" s="69"/>
      <c r="Q149" s="82"/>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25">
      <c r="D150" s="69"/>
      <c r="E150" s="69"/>
      <c r="F150" s="69"/>
      <c r="G150" s="69"/>
      <c r="H150" s="69"/>
      <c r="I150" s="69"/>
      <c r="J150" s="69"/>
      <c r="K150" s="69"/>
      <c r="L150" s="69"/>
      <c r="M150" s="69"/>
      <c r="N150" s="69"/>
      <c r="O150" s="69"/>
      <c r="P150" s="69"/>
      <c r="Q150" s="82"/>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25">
      <c r="D151" s="69"/>
      <c r="E151" s="69"/>
      <c r="F151" s="69"/>
      <c r="G151" s="69"/>
      <c r="H151" s="69"/>
      <c r="I151" s="69"/>
      <c r="J151" s="69"/>
      <c r="K151" s="69"/>
      <c r="L151" s="69"/>
      <c r="M151" s="69"/>
      <c r="N151" s="69"/>
      <c r="O151" s="69"/>
      <c r="P151" s="69"/>
      <c r="Q151" s="82"/>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25">
      <c r="D152" s="69"/>
      <c r="E152" s="69"/>
      <c r="F152" s="69"/>
      <c r="G152" s="69"/>
      <c r="H152" s="69"/>
      <c r="I152" s="69"/>
      <c r="J152" s="69"/>
      <c r="K152" s="69"/>
      <c r="L152" s="69"/>
      <c r="M152" s="69"/>
      <c r="N152" s="69"/>
      <c r="O152" s="69"/>
      <c r="P152" s="69"/>
      <c r="Q152" s="82"/>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25">
      <c r="D153" s="69"/>
      <c r="E153" s="69"/>
      <c r="F153" s="69"/>
      <c r="G153" s="69"/>
      <c r="H153" s="69"/>
      <c r="I153" s="69"/>
      <c r="J153" s="69"/>
      <c r="K153" s="69"/>
      <c r="L153" s="69"/>
      <c r="M153" s="69"/>
      <c r="N153" s="69"/>
      <c r="O153" s="69"/>
      <c r="P153" s="69"/>
      <c r="Q153" s="82"/>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25">
      <c r="D154" s="69"/>
      <c r="E154" s="69"/>
      <c r="F154" s="69"/>
      <c r="G154" s="69"/>
      <c r="H154" s="69"/>
      <c r="I154" s="69"/>
      <c r="J154" s="69"/>
      <c r="K154" s="69"/>
      <c r="L154" s="69"/>
      <c r="M154" s="69"/>
      <c r="N154" s="69"/>
      <c r="O154" s="69"/>
      <c r="P154" s="69"/>
      <c r="Q154" s="82"/>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25">
      <c r="D155" s="69"/>
      <c r="E155" s="69"/>
      <c r="F155" s="69"/>
      <c r="G155" s="69"/>
      <c r="H155" s="69"/>
      <c r="I155" s="69"/>
      <c r="J155" s="69"/>
      <c r="K155" s="69"/>
      <c r="L155" s="69"/>
      <c r="M155" s="69"/>
      <c r="N155" s="69"/>
      <c r="O155" s="69"/>
      <c r="P155" s="69"/>
      <c r="Q155" s="82"/>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25">
      <c r="D156" s="69"/>
      <c r="E156" s="69"/>
      <c r="F156" s="69"/>
      <c r="G156" s="69"/>
      <c r="H156" s="69"/>
      <c r="I156" s="69"/>
      <c r="J156" s="69"/>
      <c r="K156" s="69"/>
      <c r="L156" s="69"/>
      <c r="M156" s="69"/>
      <c r="N156" s="69"/>
      <c r="O156" s="69"/>
      <c r="P156" s="69"/>
      <c r="Q156" s="82"/>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25">
      <c r="D157" s="69"/>
      <c r="E157" s="69"/>
      <c r="F157" s="69"/>
      <c r="G157" s="69"/>
      <c r="H157" s="69"/>
      <c r="I157" s="69"/>
      <c r="J157" s="69"/>
      <c r="K157" s="69"/>
      <c r="L157" s="69"/>
      <c r="M157" s="69"/>
      <c r="N157" s="69"/>
      <c r="O157" s="69"/>
      <c r="P157" s="69"/>
      <c r="Q157" s="82"/>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25">
      <c r="D158" s="69"/>
      <c r="E158" s="69"/>
      <c r="F158" s="69"/>
      <c r="G158" s="69"/>
      <c r="H158" s="69"/>
      <c r="I158" s="69"/>
      <c r="J158" s="69"/>
      <c r="K158" s="69"/>
      <c r="L158" s="69"/>
      <c r="M158" s="69"/>
      <c r="N158" s="69"/>
      <c r="O158" s="69"/>
      <c r="P158" s="69"/>
      <c r="Q158" s="82"/>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25">
      <c r="D159" s="69"/>
      <c r="E159" s="69"/>
      <c r="F159" s="69"/>
      <c r="G159" s="69"/>
      <c r="H159" s="69"/>
      <c r="I159" s="69"/>
      <c r="J159" s="69"/>
      <c r="K159" s="69"/>
      <c r="L159" s="69"/>
      <c r="M159" s="69"/>
      <c r="N159" s="69"/>
      <c r="O159" s="69"/>
      <c r="P159" s="69"/>
      <c r="Q159" s="82"/>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25">
      <c r="D160" s="69"/>
      <c r="E160" s="69"/>
      <c r="F160" s="69"/>
      <c r="G160" s="69"/>
      <c r="H160" s="69"/>
      <c r="I160" s="69"/>
      <c r="J160" s="69"/>
      <c r="K160" s="69"/>
      <c r="L160" s="69"/>
      <c r="M160" s="69"/>
      <c r="N160" s="69"/>
      <c r="O160" s="69"/>
      <c r="P160" s="69"/>
      <c r="Q160" s="82"/>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25">
      <c r="D161" s="69"/>
      <c r="E161" s="69"/>
      <c r="F161" s="69"/>
      <c r="G161" s="69"/>
      <c r="H161" s="69"/>
      <c r="I161" s="69"/>
      <c r="J161" s="69"/>
      <c r="K161" s="69"/>
      <c r="L161" s="69"/>
      <c r="M161" s="69"/>
      <c r="N161" s="69"/>
      <c r="O161" s="69"/>
      <c r="P161" s="69"/>
      <c r="Q161" s="82"/>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25">
      <c r="D162" s="69"/>
      <c r="E162" s="69"/>
      <c r="F162" s="69"/>
      <c r="G162" s="69"/>
      <c r="H162" s="69"/>
      <c r="I162" s="69"/>
      <c r="J162" s="69"/>
      <c r="K162" s="69"/>
      <c r="L162" s="69"/>
      <c r="M162" s="69"/>
      <c r="N162" s="69"/>
      <c r="O162" s="69"/>
      <c r="P162" s="69"/>
      <c r="Q162" s="82"/>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25">
      <c r="D163" s="69"/>
      <c r="E163" s="69"/>
      <c r="F163" s="69"/>
      <c r="G163" s="69"/>
      <c r="H163" s="69"/>
      <c r="I163" s="69"/>
      <c r="J163" s="69"/>
      <c r="K163" s="69"/>
      <c r="L163" s="69"/>
      <c r="M163" s="69"/>
      <c r="N163" s="69"/>
      <c r="O163" s="69"/>
      <c r="P163" s="69"/>
      <c r="Q163" s="82"/>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25">
      <c r="D164" s="69"/>
      <c r="E164" s="69"/>
      <c r="F164" s="69"/>
      <c r="G164" s="69"/>
      <c r="H164" s="69"/>
      <c r="I164" s="69"/>
      <c r="J164" s="69"/>
      <c r="K164" s="69"/>
      <c r="L164" s="69"/>
      <c r="M164" s="69"/>
      <c r="N164" s="69"/>
      <c r="O164" s="69"/>
      <c r="P164" s="69"/>
      <c r="Q164" s="82"/>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25">
      <c r="D165" s="69"/>
      <c r="E165" s="69"/>
      <c r="F165" s="69"/>
      <c r="G165" s="69"/>
      <c r="H165" s="69"/>
      <c r="I165" s="69"/>
      <c r="J165" s="69"/>
      <c r="K165" s="69"/>
      <c r="L165" s="69"/>
      <c r="M165" s="69"/>
      <c r="N165" s="69"/>
      <c r="O165" s="69"/>
      <c r="P165" s="69"/>
      <c r="Q165" s="82"/>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25">
      <c r="D166" s="69"/>
      <c r="E166" s="69"/>
      <c r="F166" s="69"/>
      <c r="G166" s="69"/>
      <c r="H166" s="69"/>
      <c r="I166" s="69"/>
      <c r="J166" s="69"/>
      <c r="K166" s="69"/>
      <c r="L166" s="69"/>
      <c r="M166" s="69"/>
      <c r="N166" s="69"/>
      <c r="O166" s="69"/>
      <c r="P166" s="69"/>
      <c r="Q166" s="82"/>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25">
      <c r="D167" s="69"/>
      <c r="E167" s="69"/>
      <c r="F167" s="69"/>
      <c r="G167" s="69"/>
      <c r="H167" s="69"/>
      <c r="I167" s="69"/>
      <c r="J167" s="69"/>
      <c r="K167" s="69"/>
      <c r="L167" s="69"/>
      <c r="M167" s="69"/>
      <c r="N167" s="69"/>
      <c r="O167" s="69"/>
      <c r="P167" s="69"/>
      <c r="Q167" s="82"/>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25">
      <c r="D168" s="69"/>
      <c r="E168" s="69"/>
      <c r="F168" s="69"/>
      <c r="G168" s="69"/>
      <c r="H168" s="69"/>
      <c r="I168" s="69"/>
      <c r="J168" s="69"/>
      <c r="K168" s="69"/>
      <c r="L168" s="69"/>
      <c r="M168" s="69"/>
      <c r="N168" s="69"/>
      <c r="O168" s="69"/>
      <c r="P168" s="69"/>
      <c r="Q168" s="82"/>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25">
      <c r="D169" s="69"/>
      <c r="E169" s="69"/>
      <c r="F169" s="69"/>
      <c r="G169" s="69"/>
      <c r="H169" s="69"/>
      <c r="I169" s="69"/>
      <c r="J169" s="69"/>
      <c r="K169" s="69"/>
      <c r="L169" s="69"/>
      <c r="M169" s="69"/>
      <c r="N169" s="69"/>
      <c r="O169" s="69"/>
      <c r="P169" s="69"/>
      <c r="Q169" s="82"/>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25">
      <c r="D170" s="69"/>
      <c r="E170" s="69"/>
      <c r="F170" s="69"/>
      <c r="G170" s="69"/>
      <c r="H170" s="69"/>
      <c r="I170" s="69"/>
      <c r="J170" s="69"/>
      <c r="K170" s="69"/>
      <c r="L170" s="69"/>
      <c r="M170" s="69"/>
      <c r="N170" s="69"/>
      <c r="O170" s="69"/>
      <c r="P170" s="69"/>
      <c r="Q170" s="82"/>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25">
      <c r="D171" s="69"/>
      <c r="E171" s="69"/>
      <c r="F171" s="69"/>
      <c r="G171" s="69"/>
      <c r="H171" s="69"/>
      <c r="I171" s="69"/>
      <c r="J171" s="69"/>
      <c r="K171" s="69"/>
      <c r="L171" s="69"/>
      <c r="M171" s="69"/>
      <c r="N171" s="69"/>
      <c r="O171" s="69"/>
      <c r="P171" s="69"/>
      <c r="Q171" s="82"/>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25">
      <c r="D172" s="69"/>
      <c r="E172" s="69"/>
      <c r="F172" s="69"/>
      <c r="G172" s="69"/>
      <c r="H172" s="69"/>
      <c r="I172" s="69"/>
      <c r="J172" s="69"/>
      <c r="K172" s="69"/>
      <c r="L172" s="69"/>
      <c r="M172" s="69"/>
      <c r="N172" s="69"/>
      <c r="O172" s="69"/>
      <c r="P172" s="69"/>
      <c r="Q172" s="82"/>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25">
      <c r="D173" s="69"/>
      <c r="E173" s="69"/>
      <c r="F173" s="69"/>
      <c r="G173" s="69"/>
      <c r="H173" s="69"/>
      <c r="I173" s="69"/>
      <c r="J173" s="69"/>
      <c r="K173" s="69"/>
      <c r="L173" s="69"/>
      <c r="M173" s="69"/>
      <c r="N173" s="69"/>
      <c r="O173" s="69"/>
      <c r="P173" s="69"/>
      <c r="Q173" s="82"/>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25">
      <c r="D174" s="69"/>
      <c r="E174" s="69"/>
      <c r="F174" s="69"/>
      <c r="G174" s="69"/>
      <c r="H174" s="69"/>
      <c r="I174" s="69"/>
      <c r="J174" s="69"/>
      <c r="K174" s="69"/>
      <c r="L174" s="69"/>
      <c r="M174" s="69"/>
      <c r="N174" s="69"/>
      <c r="O174" s="69"/>
      <c r="P174" s="69"/>
      <c r="Q174" s="82"/>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25">
      <c r="D175" s="69"/>
      <c r="E175" s="69"/>
      <c r="F175" s="69"/>
      <c r="G175" s="69"/>
      <c r="H175" s="69"/>
      <c r="I175" s="69"/>
      <c r="J175" s="69"/>
      <c r="K175" s="69"/>
      <c r="L175" s="69"/>
      <c r="M175" s="69"/>
      <c r="N175" s="69"/>
      <c r="O175" s="69"/>
      <c r="P175" s="69"/>
      <c r="Q175" s="82"/>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25">
      <c r="D176" s="69"/>
      <c r="E176" s="69"/>
      <c r="F176" s="69"/>
      <c r="G176" s="69"/>
      <c r="H176" s="69"/>
      <c r="I176" s="69"/>
      <c r="J176" s="69"/>
      <c r="K176" s="69"/>
      <c r="L176" s="69"/>
      <c r="M176" s="69"/>
      <c r="N176" s="69"/>
      <c r="O176" s="69"/>
      <c r="P176" s="69"/>
      <c r="Q176" s="82"/>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25">
      <c r="D177" s="69"/>
      <c r="E177" s="69"/>
      <c r="F177" s="69"/>
      <c r="G177" s="69"/>
      <c r="H177" s="69"/>
      <c r="I177" s="69"/>
      <c r="J177" s="69"/>
      <c r="K177" s="69"/>
      <c r="L177" s="69"/>
      <c r="M177" s="69"/>
      <c r="N177" s="69"/>
      <c r="O177" s="69"/>
      <c r="P177" s="69"/>
      <c r="Q177" s="82"/>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25">
      <c r="D178" s="69"/>
      <c r="E178" s="69"/>
      <c r="F178" s="69"/>
      <c r="G178" s="69"/>
      <c r="H178" s="69"/>
      <c r="I178" s="69"/>
      <c r="J178" s="69"/>
      <c r="K178" s="69"/>
      <c r="L178" s="69"/>
      <c r="M178" s="69"/>
      <c r="N178" s="69"/>
      <c r="O178" s="69"/>
      <c r="P178" s="69"/>
      <c r="Q178" s="82"/>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25">
      <c r="D179" s="69"/>
      <c r="E179" s="69"/>
      <c r="F179" s="69"/>
      <c r="G179" s="69"/>
      <c r="H179" s="69"/>
      <c r="I179" s="69"/>
      <c r="J179" s="69"/>
      <c r="K179" s="69"/>
      <c r="L179" s="69"/>
      <c r="M179" s="69"/>
      <c r="N179" s="69"/>
      <c r="O179" s="69"/>
      <c r="P179" s="69"/>
      <c r="Q179" s="82"/>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25">
      <c r="D180" s="69"/>
      <c r="E180" s="69"/>
      <c r="F180" s="69"/>
      <c r="G180" s="69"/>
      <c r="H180" s="69"/>
      <c r="I180" s="69"/>
      <c r="J180" s="69"/>
      <c r="K180" s="69"/>
      <c r="L180" s="69"/>
      <c r="M180" s="69"/>
      <c r="N180" s="69"/>
      <c r="O180" s="69"/>
      <c r="P180" s="69"/>
      <c r="Q180" s="82"/>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25">
      <c r="D181" s="69"/>
      <c r="E181" s="69"/>
      <c r="F181" s="69"/>
      <c r="G181" s="69"/>
      <c r="H181" s="69"/>
      <c r="I181" s="69"/>
      <c r="J181" s="69"/>
      <c r="K181" s="69"/>
      <c r="L181" s="69"/>
      <c r="M181" s="69"/>
      <c r="N181" s="69"/>
      <c r="O181" s="69"/>
      <c r="P181" s="69"/>
      <c r="Q181" s="82"/>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25">
      <c r="D182" s="69"/>
      <c r="E182" s="69"/>
      <c r="F182" s="69"/>
      <c r="G182" s="69"/>
      <c r="H182" s="69"/>
      <c r="I182" s="69"/>
      <c r="J182" s="69"/>
      <c r="K182" s="69"/>
      <c r="L182" s="69"/>
      <c r="M182" s="69"/>
      <c r="N182" s="69"/>
      <c r="O182" s="69"/>
      <c r="P182" s="69"/>
      <c r="Q182" s="82"/>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25">
      <c r="D183" s="69"/>
      <c r="E183" s="69"/>
      <c r="F183" s="69"/>
      <c r="G183" s="69"/>
      <c r="H183" s="69"/>
      <c r="I183" s="69"/>
      <c r="J183" s="69"/>
      <c r="K183" s="69"/>
      <c r="L183" s="69"/>
      <c r="M183" s="69"/>
      <c r="N183" s="69"/>
      <c r="O183" s="69"/>
      <c r="P183" s="69"/>
      <c r="Q183" s="82"/>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25">
      <c r="D184" s="69"/>
      <c r="E184" s="69"/>
      <c r="F184" s="69"/>
      <c r="G184" s="69"/>
      <c r="H184" s="69"/>
      <c r="I184" s="69"/>
      <c r="J184" s="69"/>
      <c r="K184" s="69"/>
      <c r="L184" s="69"/>
      <c r="M184" s="69"/>
      <c r="N184" s="69"/>
      <c r="O184" s="69"/>
      <c r="P184" s="69"/>
      <c r="Q184" s="82"/>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25">
      <c r="D185" s="69"/>
      <c r="E185" s="69"/>
      <c r="F185" s="69"/>
      <c r="G185" s="69"/>
      <c r="H185" s="69"/>
      <c r="I185" s="69"/>
      <c r="J185" s="69"/>
      <c r="K185" s="69"/>
      <c r="L185" s="69"/>
      <c r="M185" s="69"/>
      <c r="N185" s="69"/>
      <c r="O185" s="69"/>
      <c r="P185" s="69"/>
      <c r="Q185" s="82"/>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25">
      <c r="D186" s="69"/>
      <c r="E186" s="69"/>
      <c r="F186" s="69"/>
      <c r="G186" s="69"/>
      <c r="H186" s="69"/>
      <c r="I186" s="69"/>
      <c r="J186" s="69"/>
      <c r="K186" s="69"/>
      <c r="L186" s="69"/>
      <c r="M186" s="69"/>
      <c r="N186" s="69"/>
      <c r="O186" s="69"/>
      <c r="P186" s="69"/>
      <c r="Q186" s="82"/>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25">
      <c r="D187" s="69"/>
      <c r="E187" s="69"/>
      <c r="F187" s="69"/>
      <c r="G187" s="69"/>
      <c r="H187" s="69"/>
      <c r="I187" s="69"/>
      <c r="J187" s="69"/>
      <c r="K187" s="69"/>
      <c r="L187" s="69"/>
      <c r="M187" s="69"/>
      <c r="N187" s="69"/>
      <c r="O187" s="69"/>
      <c r="P187" s="69"/>
      <c r="Q187" s="82"/>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25">
      <c r="D188" s="69"/>
      <c r="E188" s="69"/>
      <c r="F188" s="69"/>
      <c r="G188" s="69"/>
      <c r="H188" s="69"/>
      <c r="I188" s="69"/>
      <c r="J188" s="69"/>
      <c r="K188" s="69"/>
      <c r="L188" s="69"/>
      <c r="M188" s="69"/>
      <c r="N188" s="69"/>
      <c r="O188" s="69"/>
      <c r="P188" s="69"/>
      <c r="Q188" s="82"/>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25">
      <c r="D189" s="69"/>
      <c r="E189" s="69"/>
      <c r="F189" s="69"/>
      <c r="G189" s="69"/>
      <c r="H189" s="69"/>
      <c r="I189" s="69"/>
      <c r="J189" s="69"/>
      <c r="K189" s="69"/>
      <c r="L189" s="69"/>
      <c r="M189" s="69"/>
      <c r="N189" s="69"/>
      <c r="O189" s="69"/>
      <c r="P189" s="69"/>
      <c r="Q189" s="82"/>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25">
      <c r="D190" s="69"/>
      <c r="E190" s="69"/>
      <c r="F190" s="69"/>
      <c r="G190" s="69"/>
      <c r="H190" s="69"/>
      <c r="I190" s="69"/>
      <c r="J190" s="69"/>
      <c r="K190" s="69"/>
      <c r="L190" s="69"/>
      <c r="M190" s="69"/>
      <c r="N190" s="69"/>
      <c r="O190" s="69"/>
      <c r="P190" s="69"/>
      <c r="Q190" s="82"/>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25">
      <c r="D191" s="69"/>
      <c r="E191" s="69"/>
      <c r="F191" s="69"/>
      <c r="G191" s="69"/>
      <c r="H191" s="69"/>
      <c r="I191" s="69"/>
      <c r="J191" s="69"/>
      <c r="K191" s="69"/>
      <c r="L191" s="69"/>
      <c r="M191" s="69"/>
      <c r="N191" s="69"/>
      <c r="O191" s="69"/>
      <c r="P191" s="69"/>
      <c r="Q191" s="82"/>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25">
      <c r="D192" s="69"/>
      <c r="E192" s="69"/>
      <c r="F192" s="69"/>
      <c r="G192" s="69"/>
      <c r="H192" s="69"/>
      <c r="I192" s="69"/>
      <c r="J192" s="69"/>
      <c r="K192" s="69"/>
      <c r="L192" s="69"/>
      <c r="M192" s="69"/>
      <c r="N192" s="69"/>
      <c r="O192" s="69"/>
      <c r="P192" s="69"/>
      <c r="Q192" s="82"/>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25">
      <c r="D193" s="69"/>
      <c r="E193" s="69"/>
      <c r="F193" s="69"/>
      <c r="G193" s="69"/>
      <c r="H193" s="69"/>
      <c r="I193" s="69"/>
      <c r="J193" s="69"/>
      <c r="K193" s="69"/>
      <c r="L193" s="69"/>
      <c r="M193" s="69"/>
      <c r="N193" s="69"/>
      <c r="O193" s="69"/>
      <c r="P193" s="69"/>
      <c r="Q193" s="82"/>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25">
      <c r="D194" s="69"/>
      <c r="E194" s="69"/>
      <c r="F194" s="69"/>
      <c r="G194" s="69"/>
      <c r="H194" s="69"/>
      <c r="I194" s="69"/>
      <c r="J194" s="69"/>
      <c r="K194" s="69"/>
      <c r="L194" s="69"/>
      <c r="M194" s="69"/>
      <c r="N194" s="69"/>
      <c r="O194" s="69"/>
      <c r="P194" s="69"/>
      <c r="Q194" s="82"/>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25">
      <c r="D195" s="69"/>
      <c r="E195" s="69"/>
      <c r="F195" s="69"/>
      <c r="G195" s="69"/>
      <c r="H195" s="69"/>
      <c r="I195" s="69"/>
      <c r="J195" s="69"/>
      <c r="K195" s="69"/>
      <c r="L195" s="69"/>
      <c r="M195" s="69"/>
      <c r="N195" s="69"/>
      <c r="O195" s="69"/>
      <c r="P195" s="69"/>
      <c r="Q195" s="82"/>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25">
      <c r="D196" s="69"/>
      <c r="E196" s="69"/>
      <c r="F196" s="69"/>
      <c r="G196" s="69"/>
      <c r="H196" s="69"/>
      <c r="I196" s="69"/>
      <c r="J196" s="69"/>
      <c r="K196" s="69"/>
      <c r="L196" s="69"/>
      <c r="M196" s="69"/>
      <c r="N196" s="69"/>
      <c r="O196" s="69"/>
      <c r="P196" s="69"/>
      <c r="Q196" s="82"/>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25">
      <c r="D197" s="69"/>
      <c r="E197" s="69"/>
      <c r="F197" s="69"/>
      <c r="G197" s="69"/>
      <c r="H197" s="69"/>
      <c r="I197" s="69"/>
      <c r="J197" s="69"/>
      <c r="K197" s="69"/>
      <c r="L197" s="69"/>
      <c r="M197" s="69"/>
      <c r="N197" s="69"/>
      <c r="O197" s="69"/>
      <c r="P197" s="69"/>
      <c r="Q197" s="82"/>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25">
      <c r="D198" s="69"/>
      <c r="E198" s="69"/>
      <c r="F198" s="69"/>
      <c r="G198" s="69"/>
      <c r="H198" s="69"/>
      <c r="I198" s="69"/>
      <c r="J198" s="69"/>
      <c r="K198" s="69"/>
      <c r="L198" s="69"/>
      <c r="M198" s="69"/>
      <c r="N198" s="69"/>
      <c r="O198" s="69"/>
      <c r="P198" s="69"/>
      <c r="Q198" s="82"/>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25">
      <c r="D199" s="69"/>
      <c r="E199" s="69"/>
      <c r="F199" s="69"/>
      <c r="G199" s="69"/>
      <c r="H199" s="69"/>
      <c r="I199" s="69"/>
      <c r="J199" s="69"/>
      <c r="K199" s="69"/>
      <c r="L199" s="69"/>
      <c r="M199" s="69"/>
      <c r="N199" s="69"/>
      <c r="O199" s="69"/>
      <c r="P199" s="69"/>
      <c r="Q199" s="82"/>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25">
      <c r="D200" s="69"/>
      <c r="E200" s="69"/>
      <c r="F200" s="69"/>
      <c r="G200" s="69"/>
      <c r="H200" s="69"/>
      <c r="I200" s="69"/>
      <c r="J200" s="69"/>
      <c r="K200" s="69"/>
      <c r="L200" s="69"/>
      <c r="M200" s="69"/>
      <c r="N200" s="69"/>
      <c r="O200" s="69"/>
      <c r="P200" s="69"/>
      <c r="Q200" s="82"/>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25">
      <c r="D201" s="69"/>
      <c r="E201" s="69"/>
      <c r="F201" s="69"/>
      <c r="G201" s="69"/>
      <c r="H201" s="69"/>
      <c r="I201" s="69"/>
      <c r="J201" s="69"/>
      <c r="K201" s="69"/>
      <c r="L201" s="69"/>
      <c r="M201" s="69"/>
      <c r="N201" s="69"/>
      <c r="O201" s="69"/>
      <c r="P201" s="69"/>
      <c r="Q201" s="82"/>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25">
      <c r="D202" s="69"/>
      <c r="E202" s="69"/>
      <c r="F202" s="69"/>
      <c r="G202" s="69"/>
      <c r="H202" s="69"/>
      <c r="I202" s="69"/>
      <c r="J202" s="69"/>
      <c r="K202" s="69"/>
      <c r="L202" s="69"/>
      <c r="M202" s="69"/>
      <c r="N202" s="69"/>
      <c r="O202" s="69"/>
      <c r="P202" s="69"/>
      <c r="Q202" s="82"/>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25">
      <c r="D203" s="69"/>
      <c r="E203" s="69"/>
      <c r="F203" s="69"/>
      <c r="G203" s="69"/>
      <c r="H203" s="69"/>
      <c r="I203" s="69"/>
      <c r="J203" s="69"/>
      <c r="K203" s="69"/>
      <c r="L203" s="69"/>
      <c r="M203" s="69"/>
      <c r="N203" s="69"/>
      <c r="O203" s="69"/>
      <c r="P203" s="69"/>
      <c r="Q203" s="82"/>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25">
      <c r="D204" s="69"/>
      <c r="E204" s="69"/>
      <c r="F204" s="69"/>
      <c r="G204" s="69"/>
      <c r="H204" s="69"/>
      <c r="I204" s="69"/>
      <c r="J204" s="69"/>
      <c r="K204" s="69"/>
      <c r="L204" s="69"/>
      <c r="M204" s="69"/>
      <c r="N204" s="69"/>
      <c r="O204" s="69"/>
      <c r="P204" s="69"/>
      <c r="Q204" s="82"/>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25">
      <c r="D205" s="69"/>
      <c r="E205" s="69"/>
      <c r="F205" s="69"/>
      <c r="G205" s="69"/>
      <c r="H205" s="69"/>
      <c r="I205" s="69"/>
      <c r="J205" s="69"/>
      <c r="K205" s="69"/>
      <c r="L205" s="69"/>
      <c r="M205" s="69"/>
      <c r="N205" s="69"/>
      <c r="O205" s="69"/>
      <c r="P205" s="69"/>
      <c r="Q205" s="82"/>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25">
      <c r="D206" s="69"/>
      <c r="E206" s="69"/>
      <c r="F206" s="69"/>
      <c r="G206" s="69"/>
      <c r="H206" s="69"/>
      <c r="I206" s="69"/>
      <c r="J206" s="69"/>
      <c r="K206" s="69"/>
      <c r="L206" s="69"/>
      <c r="M206" s="69"/>
      <c r="N206" s="69"/>
      <c r="O206" s="69"/>
      <c r="P206" s="69"/>
      <c r="Q206" s="82"/>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25">
      <c r="D207" s="69"/>
      <c r="E207" s="69"/>
      <c r="F207" s="69"/>
      <c r="G207" s="69"/>
      <c r="H207" s="69"/>
      <c r="I207" s="69"/>
      <c r="J207" s="69"/>
      <c r="K207" s="69"/>
      <c r="L207" s="69"/>
      <c r="M207" s="69"/>
      <c r="N207" s="69"/>
      <c r="O207" s="69"/>
      <c r="P207" s="69"/>
      <c r="Q207" s="82"/>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25">
      <c r="D208" s="69"/>
      <c r="E208" s="69"/>
      <c r="F208" s="69"/>
      <c r="G208" s="69"/>
      <c r="H208" s="69"/>
      <c r="I208" s="69"/>
      <c r="J208" s="69"/>
      <c r="K208" s="69"/>
      <c r="L208" s="69"/>
      <c r="M208" s="69"/>
      <c r="N208" s="69"/>
      <c r="O208" s="69"/>
      <c r="P208" s="69"/>
      <c r="Q208" s="82"/>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25">
      <c r="D209" s="69"/>
      <c r="E209" s="69"/>
      <c r="F209" s="69"/>
      <c r="G209" s="69"/>
      <c r="H209" s="69"/>
      <c r="I209" s="69"/>
      <c r="J209" s="69"/>
      <c r="K209" s="69"/>
      <c r="L209" s="69"/>
      <c r="M209" s="69"/>
      <c r="N209" s="69"/>
      <c r="O209" s="69"/>
      <c r="P209" s="69"/>
      <c r="Q209" s="82"/>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25">
      <c r="D210" s="69"/>
      <c r="E210" s="69"/>
      <c r="F210" s="69"/>
      <c r="G210" s="69"/>
      <c r="H210" s="69"/>
      <c r="I210" s="69"/>
      <c r="J210" s="69"/>
      <c r="K210" s="69"/>
      <c r="L210" s="69"/>
      <c r="M210" s="69"/>
      <c r="N210" s="69"/>
      <c r="O210" s="69"/>
      <c r="P210" s="69"/>
      <c r="Q210" s="82"/>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25">
      <c r="D211" s="69"/>
      <c r="E211" s="69"/>
      <c r="F211" s="69"/>
      <c r="G211" s="69"/>
      <c r="H211" s="69"/>
      <c r="I211" s="69"/>
      <c r="J211" s="69"/>
      <c r="K211" s="69"/>
      <c r="L211" s="69"/>
      <c r="M211" s="69"/>
      <c r="N211" s="69"/>
      <c r="O211" s="69"/>
      <c r="P211" s="69"/>
      <c r="Q211" s="82"/>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25">
      <c r="D212" s="69"/>
      <c r="E212" s="69"/>
      <c r="F212" s="69"/>
      <c r="G212" s="69"/>
      <c r="H212" s="69"/>
      <c r="I212" s="69"/>
      <c r="J212" s="69"/>
      <c r="K212" s="69"/>
      <c r="L212" s="69"/>
      <c r="M212" s="69"/>
      <c r="N212" s="69"/>
      <c r="O212" s="69"/>
      <c r="P212" s="69"/>
      <c r="Q212" s="82"/>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25">
      <c r="D213" s="69"/>
      <c r="E213" s="69"/>
      <c r="F213" s="69"/>
      <c r="G213" s="69"/>
      <c r="H213" s="69"/>
      <c r="I213" s="69"/>
      <c r="J213" s="69"/>
      <c r="K213" s="69"/>
      <c r="L213" s="69"/>
      <c r="M213" s="69"/>
      <c r="N213" s="69"/>
      <c r="O213" s="69"/>
      <c r="P213" s="69"/>
      <c r="Q213" s="82"/>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25">
      <c r="D214" s="69"/>
      <c r="E214" s="69"/>
      <c r="F214" s="69"/>
      <c r="G214" s="69"/>
      <c r="H214" s="69"/>
      <c r="I214" s="69"/>
      <c r="J214" s="69"/>
      <c r="K214" s="69"/>
      <c r="L214" s="69"/>
      <c r="M214" s="69"/>
      <c r="N214" s="69"/>
      <c r="O214" s="69"/>
      <c r="P214" s="69"/>
      <c r="Q214" s="82"/>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25">
      <c r="D215" s="69"/>
      <c r="E215" s="69"/>
      <c r="F215" s="69"/>
      <c r="G215" s="69"/>
      <c r="H215" s="69"/>
      <c r="I215" s="69"/>
      <c r="J215" s="69"/>
      <c r="K215" s="69"/>
      <c r="L215" s="69"/>
      <c r="M215" s="69"/>
      <c r="N215" s="69"/>
      <c r="O215" s="69"/>
      <c r="P215" s="69"/>
      <c r="Q215" s="82"/>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25">
      <c r="D216" s="69"/>
      <c r="E216" s="69"/>
      <c r="F216" s="69"/>
      <c r="G216" s="69"/>
      <c r="H216" s="69"/>
      <c r="I216" s="69"/>
      <c r="J216" s="69"/>
      <c r="K216" s="69"/>
      <c r="L216" s="69"/>
      <c r="M216" s="69"/>
      <c r="N216" s="69"/>
      <c r="O216" s="69"/>
      <c r="P216" s="69"/>
      <c r="Q216" s="82"/>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25">
      <c r="D217" s="69"/>
      <c r="E217" s="69"/>
      <c r="F217" s="69"/>
      <c r="G217" s="69"/>
      <c r="H217" s="69"/>
      <c r="I217" s="69"/>
      <c r="J217" s="69"/>
      <c r="K217" s="69"/>
      <c r="L217" s="69"/>
      <c r="M217" s="69"/>
      <c r="N217" s="69"/>
      <c r="O217" s="69"/>
      <c r="P217" s="69"/>
      <c r="Q217" s="82"/>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25">
      <c r="D218" s="69"/>
      <c r="E218" s="69"/>
      <c r="F218" s="69"/>
      <c r="G218" s="69"/>
      <c r="H218" s="69"/>
      <c r="I218" s="69"/>
      <c r="J218" s="69"/>
      <c r="K218" s="69"/>
      <c r="L218" s="69"/>
      <c r="M218" s="69"/>
      <c r="N218" s="69"/>
      <c r="O218" s="69"/>
      <c r="P218" s="69"/>
      <c r="Q218" s="82"/>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25">
      <c r="D219" s="69"/>
      <c r="E219" s="69"/>
      <c r="F219" s="69"/>
      <c r="G219" s="69"/>
      <c r="H219" s="69"/>
      <c r="I219" s="69"/>
      <c r="J219" s="69"/>
      <c r="K219" s="69"/>
      <c r="L219" s="69"/>
      <c r="M219" s="69"/>
      <c r="N219" s="69"/>
      <c r="O219" s="69"/>
      <c r="P219" s="69"/>
      <c r="Q219" s="82"/>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25">
      <c r="D220" s="69"/>
      <c r="E220" s="69"/>
      <c r="F220" s="69"/>
      <c r="G220" s="69"/>
      <c r="H220" s="69"/>
      <c r="I220" s="69"/>
      <c r="J220" s="69"/>
      <c r="K220" s="69"/>
      <c r="L220" s="69"/>
      <c r="M220" s="69"/>
      <c r="N220" s="69"/>
      <c r="O220" s="69"/>
      <c r="P220" s="69"/>
      <c r="Q220" s="82"/>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25">
      <c r="D221" s="69"/>
      <c r="E221" s="69"/>
      <c r="F221" s="69"/>
      <c r="G221" s="69"/>
      <c r="H221" s="69"/>
      <c r="I221" s="69"/>
      <c r="J221" s="69"/>
      <c r="K221" s="69"/>
      <c r="L221" s="69"/>
      <c r="M221" s="69"/>
      <c r="N221" s="69"/>
      <c r="O221" s="69"/>
      <c r="P221" s="69"/>
      <c r="Q221" s="82"/>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25">
      <c r="D222" s="69"/>
      <c r="E222" s="69"/>
      <c r="F222" s="69"/>
      <c r="G222" s="69"/>
      <c r="H222" s="69"/>
      <c r="I222" s="69"/>
      <c r="J222" s="69"/>
      <c r="K222" s="69"/>
      <c r="L222" s="69"/>
      <c r="M222" s="69"/>
      <c r="N222" s="69"/>
      <c r="O222" s="69"/>
      <c r="P222" s="69"/>
      <c r="Q222" s="82"/>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25">
      <c r="D223" s="69"/>
      <c r="E223" s="69"/>
      <c r="F223" s="69"/>
      <c r="G223" s="69"/>
      <c r="H223" s="69"/>
      <c r="I223" s="69"/>
      <c r="J223" s="69"/>
      <c r="K223" s="69"/>
      <c r="L223" s="69"/>
      <c r="M223" s="69"/>
      <c r="N223" s="69"/>
      <c r="O223" s="69"/>
      <c r="P223" s="69"/>
      <c r="Q223" s="82"/>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25">
      <c r="D224" s="69"/>
      <c r="E224" s="69"/>
      <c r="F224" s="69"/>
      <c r="G224" s="69"/>
      <c r="H224" s="69"/>
      <c r="I224" s="69"/>
      <c r="J224" s="69"/>
      <c r="K224" s="69"/>
      <c r="L224" s="69"/>
      <c r="M224" s="69"/>
      <c r="N224" s="69"/>
      <c r="O224" s="69"/>
      <c r="P224" s="69"/>
      <c r="Q224" s="82"/>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25">
      <c r="D225" s="69"/>
      <c r="E225" s="69"/>
      <c r="F225" s="69"/>
      <c r="G225" s="69"/>
      <c r="H225" s="69"/>
      <c r="I225" s="69"/>
      <c r="J225" s="69"/>
      <c r="K225" s="69"/>
      <c r="L225" s="69"/>
      <c r="M225" s="69"/>
      <c r="N225" s="69"/>
      <c r="O225" s="69"/>
      <c r="P225" s="69"/>
      <c r="Q225" s="82"/>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25">
      <c r="D226" s="69"/>
      <c r="E226" s="69"/>
      <c r="F226" s="69"/>
      <c r="G226" s="69"/>
      <c r="H226" s="69"/>
      <c r="I226" s="69"/>
      <c r="J226" s="69"/>
      <c r="K226" s="69"/>
      <c r="L226" s="69"/>
      <c r="M226" s="69"/>
      <c r="N226" s="69"/>
      <c r="O226" s="69"/>
      <c r="P226" s="69"/>
      <c r="Q226" s="82"/>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25">
      <c r="D227" s="69"/>
      <c r="E227" s="69"/>
      <c r="F227" s="69"/>
      <c r="G227" s="69"/>
      <c r="H227" s="69"/>
      <c r="I227" s="69"/>
      <c r="J227" s="69"/>
      <c r="K227" s="69"/>
      <c r="L227" s="69"/>
      <c r="M227" s="69"/>
      <c r="N227" s="69"/>
      <c r="O227" s="69"/>
      <c r="P227" s="69"/>
      <c r="Q227" s="82"/>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25">
      <c r="D228" s="69"/>
      <c r="E228" s="69"/>
      <c r="F228" s="69"/>
      <c r="G228" s="69"/>
      <c r="H228" s="69"/>
      <c r="I228" s="69"/>
      <c r="J228" s="69"/>
      <c r="K228" s="69"/>
      <c r="L228" s="69"/>
      <c r="M228" s="69"/>
      <c r="N228" s="69"/>
      <c r="O228" s="69"/>
      <c r="P228" s="69"/>
      <c r="Q228" s="82"/>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25">
      <c r="D229" s="69"/>
      <c r="E229" s="69"/>
      <c r="F229" s="69"/>
      <c r="G229" s="69"/>
      <c r="H229" s="69"/>
      <c r="I229" s="69"/>
      <c r="J229" s="69"/>
      <c r="K229" s="69"/>
      <c r="L229" s="69"/>
      <c r="M229" s="69"/>
      <c r="N229" s="69"/>
      <c r="O229" s="69"/>
      <c r="P229" s="69"/>
      <c r="Q229" s="82"/>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25">
      <c r="D230" s="69"/>
      <c r="E230" s="69"/>
      <c r="F230" s="69"/>
      <c r="G230" s="69"/>
      <c r="H230" s="69"/>
      <c r="I230" s="69"/>
      <c r="J230" s="69"/>
      <c r="K230" s="69"/>
      <c r="L230" s="69"/>
      <c r="M230" s="69"/>
      <c r="N230" s="69"/>
      <c r="O230" s="69"/>
      <c r="P230" s="69"/>
      <c r="Q230" s="82"/>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25">
      <c r="D231" s="69"/>
      <c r="E231" s="69"/>
      <c r="F231" s="69"/>
      <c r="G231" s="69"/>
      <c r="H231" s="69"/>
      <c r="I231" s="69"/>
      <c r="J231" s="69"/>
      <c r="K231" s="69"/>
      <c r="L231" s="69"/>
      <c r="M231" s="69"/>
      <c r="N231" s="69"/>
      <c r="O231" s="69"/>
      <c r="P231" s="69"/>
      <c r="Q231" s="82"/>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25">
      <c r="D232" s="69"/>
      <c r="E232" s="69"/>
      <c r="F232" s="69"/>
      <c r="G232" s="69"/>
      <c r="H232" s="69"/>
      <c r="I232" s="69"/>
      <c r="J232" s="69"/>
      <c r="K232" s="69"/>
      <c r="L232" s="69"/>
      <c r="M232" s="69"/>
      <c r="N232" s="69"/>
      <c r="O232" s="69"/>
      <c r="P232" s="69"/>
      <c r="Q232" s="82"/>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25">
      <c r="D233" s="69"/>
      <c r="E233" s="69"/>
      <c r="F233" s="69"/>
      <c r="G233" s="69"/>
      <c r="H233" s="69"/>
      <c r="I233" s="69"/>
      <c r="J233" s="69"/>
      <c r="K233" s="69"/>
      <c r="L233" s="69"/>
      <c r="M233" s="69"/>
      <c r="N233" s="69"/>
      <c r="O233" s="69"/>
      <c r="P233" s="69"/>
      <c r="Q233" s="82"/>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25">
      <c r="D234" s="69"/>
      <c r="E234" s="69"/>
      <c r="F234" s="69"/>
      <c r="G234" s="69"/>
      <c r="H234" s="69"/>
      <c r="I234" s="69"/>
      <c r="J234" s="69"/>
      <c r="K234" s="69"/>
      <c r="L234" s="69"/>
      <c r="M234" s="69"/>
      <c r="N234" s="69"/>
      <c r="O234" s="69"/>
      <c r="P234" s="69"/>
      <c r="Q234" s="82"/>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25">
      <c r="D235" s="69"/>
      <c r="E235" s="69"/>
      <c r="F235" s="69"/>
      <c r="G235" s="69"/>
      <c r="H235" s="69"/>
      <c r="I235" s="69"/>
      <c r="J235" s="69"/>
      <c r="K235" s="69"/>
      <c r="L235" s="69"/>
      <c r="M235" s="69"/>
      <c r="N235" s="69"/>
      <c r="O235" s="69"/>
      <c r="P235" s="69"/>
      <c r="Q235" s="82"/>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25">
      <c r="D236" s="69"/>
      <c r="E236" s="69"/>
      <c r="F236" s="69"/>
      <c r="G236" s="69"/>
      <c r="H236" s="69"/>
      <c r="I236" s="69"/>
      <c r="J236" s="69"/>
      <c r="K236" s="69"/>
      <c r="L236" s="69"/>
      <c r="M236" s="69"/>
      <c r="N236" s="69"/>
      <c r="O236" s="69"/>
      <c r="P236" s="69"/>
      <c r="Q236" s="82"/>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25">
      <c r="D237" s="69"/>
      <c r="E237" s="69"/>
      <c r="F237" s="69"/>
      <c r="G237" s="69"/>
      <c r="H237" s="69"/>
      <c r="I237" s="69"/>
      <c r="J237" s="69"/>
      <c r="K237" s="69"/>
      <c r="L237" s="69"/>
      <c r="M237" s="69"/>
      <c r="N237" s="69"/>
      <c r="O237" s="69"/>
      <c r="P237" s="69"/>
      <c r="Q237" s="82"/>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25">
      <c r="D238" s="69"/>
      <c r="E238" s="69"/>
      <c r="F238" s="69"/>
      <c r="G238" s="69"/>
      <c r="H238" s="69"/>
      <c r="I238" s="69"/>
      <c r="J238" s="69"/>
      <c r="K238" s="69"/>
      <c r="L238" s="69"/>
      <c r="M238" s="69"/>
      <c r="N238" s="69"/>
      <c r="O238" s="69"/>
      <c r="P238" s="69"/>
      <c r="Q238" s="82"/>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25">
      <c r="D239" s="69"/>
      <c r="E239" s="69"/>
      <c r="F239" s="69"/>
      <c r="G239" s="69"/>
      <c r="H239" s="69"/>
      <c r="I239" s="69"/>
      <c r="J239" s="69"/>
      <c r="K239" s="69"/>
      <c r="L239" s="69"/>
      <c r="M239" s="69"/>
      <c r="N239" s="69"/>
      <c r="O239" s="69"/>
      <c r="P239" s="69"/>
      <c r="Q239" s="82"/>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25">
      <c r="D240" s="69"/>
      <c r="E240" s="69"/>
      <c r="F240" s="69"/>
      <c r="G240" s="69"/>
      <c r="H240" s="69"/>
      <c r="I240" s="69"/>
      <c r="J240" s="69"/>
      <c r="K240" s="69"/>
      <c r="L240" s="69"/>
      <c r="M240" s="69"/>
      <c r="N240" s="69"/>
      <c r="O240" s="69"/>
      <c r="P240" s="69"/>
      <c r="Q240" s="82"/>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25">
      <c r="D241" s="69"/>
      <c r="E241" s="69"/>
      <c r="F241" s="69"/>
      <c r="G241" s="69"/>
      <c r="H241" s="69"/>
      <c r="I241" s="69"/>
      <c r="J241" s="69"/>
      <c r="K241" s="69"/>
      <c r="L241" s="69"/>
      <c r="M241" s="69"/>
      <c r="N241" s="69"/>
      <c r="O241" s="69"/>
      <c r="P241" s="69"/>
      <c r="Q241" s="82"/>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25">
      <c r="D242" s="69"/>
      <c r="E242" s="69"/>
      <c r="F242" s="69"/>
      <c r="G242" s="69"/>
      <c r="H242" s="69"/>
      <c r="I242" s="69"/>
      <c r="J242" s="69"/>
      <c r="K242" s="69"/>
      <c r="L242" s="69"/>
      <c r="M242" s="69"/>
      <c r="N242" s="69"/>
      <c r="O242" s="69"/>
      <c r="P242" s="69"/>
      <c r="Q242" s="82"/>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25">
      <c r="D243" s="69"/>
      <c r="E243" s="69"/>
      <c r="F243" s="69"/>
      <c r="G243" s="69"/>
      <c r="H243" s="69"/>
      <c r="I243" s="69"/>
      <c r="J243" s="69"/>
      <c r="K243" s="69"/>
      <c r="L243" s="69"/>
      <c r="M243" s="69"/>
      <c r="N243" s="69"/>
      <c r="O243" s="69"/>
      <c r="P243" s="69"/>
      <c r="Q243" s="82"/>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25">
      <c r="D244" s="69"/>
      <c r="E244" s="69"/>
      <c r="F244" s="69"/>
      <c r="G244" s="69"/>
      <c r="H244" s="69"/>
      <c r="I244" s="69"/>
      <c r="J244" s="69"/>
      <c r="K244" s="69"/>
      <c r="L244" s="69"/>
      <c r="M244" s="69"/>
      <c r="N244" s="69"/>
      <c r="O244" s="69"/>
      <c r="P244" s="69"/>
      <c r="Q244" s="82"/>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25">
      <c r="D245" s="69"/>
      <c r="E245" s="69"/>
      <c r="F245" s="69"/>
      <c r="G245" s="69"/>
      <c r="H245" s="69"/>
      <c r="I245" s="69"/>
      <c r="J245" s="69"/>
      <c r="K245" s="69"/>
      <c r="L245" s="69"/>
      <c r="M245" s="69"/>
      <c r="N245" s="69"/>
      <c r="O245" s="69"/>
      <c r="P245" s="69"/>
      <c r="Q245" s="82"/>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25">
      <c r="D246" s="69"/>
      <c r="E246" s="69"/>
      <c r="F246" s="69"/>
      <c r="G246" s="69"/>
      <c r="H246" s="69"/>
      <c r="I246" s="69"/>
      <c r="J246" s="69"/>
      <c r="K246" s="69"/>
      <c r="L246" s="69"/>
      <c r="M246" s="69"/>
      <c r="N246" s="69"/>
      <c r="O246" s="69"/>
      <c r="P246" s="69"/>
      <c r="Q246" s="82"/>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25">
      <c r="D247" s="69"/>
      <c r="E247" s="69"/>
      <c r="F247" s="69"/>
      <c r="G247" s="69"/>
      <c r="H247" s="69"/>
      <c r="I247" s="69"/>
      <c r="J247" s="69"/>
      <c r="K247" s="69"/>
      <c r="L247" s="69"/>
      <c r="M247" s="69"/>
      <c r="N247" s="69"/>
      <c r="O247" s="69"/>
      <c r="P247" s="69"/>
      <c r="Q247" s="82"/>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25">
      <c r="D248" s="69"/>
      <c r="E248" s="69"/>
      <c r="F248" s="69"/>
      <c r="G248" s="69"/>
      <c r="H248" s="69"/>
      <c r="I248" s="69"/>
      <c r="J248" s="69"/>
      <c r="K248" s="69"/>
      <c r="L248" s="69"/>
      <c r="M248" s="69"/>
      <c r="N248" s="69"/>
      <c r="O248" s="69"/>
      <c r="P248" s="69"/>
      <c r="Q248" s="82"/>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25">
      <c r="D249" s="69"/>
      <c r="E249" s="69"/>
      <c r="F249" s="69"/>
      <c r="G249" s="69"/>
      <c r="H249" s="69"/>
      <c r="I249" s="69"/>
      <c r="J249" s="69"/>
      <c r="K249" s="69"/>
      <c r="L249" s="69"/>
      <c r="M249" s="69"/>
      <c r="N249" s="69"/>
      <c r="O249" s="69"/>
      <c r="P249" s="69"/>
      <c r="Q249" s="82"/>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25">
      <c r="D250" s="69"/>
      <c r="E250" s="69"/>
      <c r="F250" s="69"/>
      <c r="G250" s="69"/>
      <c r="H250" s="69"/>
      <c r="I250" s="69"/>
      <c r="J250" s="69"/>
      <c r="K250" s="69"/>
      <c r="L250" s="69"/>
      <c r="M250" s="69"/>
      <c r="N250" s="69"/>
      <c r="O250" s="69"/>
      <c r="P250" s="69"/>
      <c r="Q250" s="82"/>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25">
      <c r="D251" s="69"/>
      <c r="E251" s="69"/>
      <c r="F251" s="69"/>
      <c r="G251" s="69"/>
      <c r="H251" s="69"/>
      <c r="I251" s="69"/>
      <c r="J251" s="69"/>
      <c r="K251" s="69"/>
      <c r="L251" s="69"/>
      <c r="M251" s="69"/>
      <c r="N251" s="69"/>
      <c r="O251" s="69"/>
      <c r="P251" s="69"/>
      <c r="Q251" s="82"/>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25">
      <c r="D252" s="69"/>
      <c r="E252" s="69"/>
      <c r="F252" s="69"/>
      <c r="G252" s="69"/>
      <c r="H252" s="69"/>
      <c r="I252" s="69"/>
      <c r="J252" s="69"/>
      <c r="K252" s="69"/>
      <c r="L252" s="69"/>
      <c r="M252" s="69"/>
      <c r="N252" s="69"/>
      <c r="O252" s="69"/>
      <c r="P252" s="69"/>
      <c r="Q252" s="82"/>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25">
      <c r="D253" s="69"/>
      <c r="E253" s="69"/>
      <c r="F253" s="69"/>
      <c r="G253" s="69"/>
      <c r="H253" s="69"/>
      <c r="I253" s="69"/>
      <c r="J253" s="69"/>
      <c r="K253" s="69"/>
      <c r="L253" s="69"/>
      <c r="M253" s="69"/>
      <c r="N253" s="69"/>
      <c r="O253" s="69"/>
      <c r="P253" s="69"/>
      <c r="Q253" s="82"/>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25">
      <c r="D254" s="69"/>
      <c r="E254" s="69"/>
      <c r="F254" s="69"/>
      <c r="G254" s="69"/>
      <c r="H254" s="69"/>
      <c r="I254" s="69"/>
      <c r="J254" s="69"/>
      <c r="K254" s="69"/>
      <c r="L254" s="69"/>
      <c r="M254" s="69"/>
      <c r="N254" s="69"/>
      <c r="O254" s="69"/>
      <c r="P254" s="69"/>
      <c r="Q254" s="82"/>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25">
      <c r="D255" s="69"/>
      <c r="E255" s="69"/>
      <c r="F255" s="69"/>
      <c r="G255" s="69"/>
      <c r="H255" s="69"/>
      <c r="I255" s="69"/>
      <c r="J255" s="69"/>
      <c r="K255" s="69"/>
      <c r="L255" s="69"/>
      <c r="M255" s="69"/>
      <c r="N255" s="69"/>
      <c r="O255" s="69"/>
      <c r="P255" s="69"/>
      <c r="Q255" s="82"/>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25">
      <c r="D256" s="69"/>
      <c r="E256" s="69"/>
      <c r="F256" s="69"/>
      <c r="G256" s="69"/>
      <c r="H256" s="69"/>
      <c r="I256" s="69"/>
      <c r="J256" s="69"/>
      <c r="K256" s="69"/>
      <c r="L256" s="69"/>
      <c r="M256" s="69"/>
      <c r="N256" s="69"/>
      <c r="O256" s="69"/>
      <c r="P256" s="69"/>
      <c r="Q256" s="82"/>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25">
      <c r="D257" s="69"/>
      <c r="E257" s="69"/>
      <c r="F257" s="69"/>
      <c r="G257" s="69"/>
      <c r="H257" s="69"/>
      <c r="I257" s="69"/>
      <c r="J257" s="69"/>
      <c r="K257" s="69"/>
      <c r="L257" s="69"/>
      <c r="M257" s="69"/>
      <c r="N257" s="69"/>
      <c r="O257" s="69"/>
      <c r="P257" s="69"/>
      <c r="Q257" s="82"/>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25">
      <c r="D258" s="69"/>
      <c r="E258" s="69"/>
      <c r="F258" s="69"/>
      <c r="G258" s="69"/>
      <c r="H258" s="69"/>
      <c r="I258" s="69"/>
      <c r="J258" s="69"/>
      <c r="K258" s="69"/>
      <c r="L258" s="69"/>
      <c r="M258" s="69"/>
      <c r="N258" s="69"/>
      <c r="O258" s="69"/>
      <c r="P258" s="69"/>
      <c r="Q258" s="82"/>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25">
      <c r="D259" s="69"/>
      <c r="E259" s="69"/>
      <c r="F259" s="69"/>
      <c r="G259" s="69"/>
      <c r="H259" s="69"/>
      <c r="I259" s="69"/>
      <c r="J259" s="69"/>
      <c r="K259" s="69"/>
      <c r="L259" s="69"/>
      <c r="M259" s="69"/>
      <c r="N259" s="69"/>
      <c r="O259" s="69"/>
      <c r="P259" s="69"/>
      <c r="Q259" s="82"/>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25">
      <c r="D260" s="69"/>
      <c r="E260" s="69"/>
      <c r="F260" s="69"/>
      <c r="G260" s="69"/>
      <c r="H260" s="69"/>
      <c r="I260" s="69"/>
      <c r="J260" s="69"/>
      <c r="K260" s="69"/>
      <c r="L260" s="69"/>
      <c r="M260" s="69"/>
      <c r="N260" s="69"/>
      <c r="O260" s="69"/>
      <c r="P260" s="69"/>
      <c r="Q260" s="82"/>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25">
      <c r="D261" s="69"/>
      <c r="E261" s="69"/>
      <c r="F261" s="69"/>
      <c r="G261" s="69"/>
      <c r="H261" s="69"/>
      <c r="I261" s="69"/>
      <c r="J261" s="69"/>
      <c r="K261" s="69"/>
      <c r="L261" s="69"/>
      <c r="M261" s="69"/>
      <c r="N261" s="69"/>
      <c r="O261" s="69"/>
      <c r="P261" s="69"/>
      <c r="Q261" s="82"/>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25">
      <c r="D262" s="69"/>
      <c r="E262" s="69"/>
      <c r="F262" s="69"/>
      <c r="G262" s="69"/>
      <c r="H262" s="69"/>
      <c r="I262" s="69"/>
      <c r="J262" s="69"/>
      <c r="K262" s="69"/>
      <c r="L262" s="69"/>
      <c r="M262" s="69"/>
      <c r="N262" s="69"/>
      <c r="O262" s="69"/>
      <c r="P262" s="69"/>
      <c r="Q262" s="82"/>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25">
      <c r="D263" s="69"/>
      <c r="E263" s="69"/>
      <c r="F263" s="69"/>
      <c r="G263" s="69"/>
      <c r="H263" s="69"/>
      <c r="I263" s="69"/>
      <c r="J263" s="69"/>
      <c r="K263" s="69"/>
      <c r="L263" s="69"/>
      <c r="M263" s="69"/>
      <c r="N263" s="69"/>
      <c r="O263" s="69"/>
      <c r="P263" s="69"/>
      <c r="Q263" s="82"/>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25">
      <c r="D264" s="69"/>
      <c r="E264" s="69"/>
      <c r="F264" s="69"/>
      <c r="G264" s="69"/>
      <c r="H264" s="69"/>
      <c r="I264" s="69"/>
      <c r="J264" s="69"/>
      <c r="K264" s="69"/>
      <c r="L264" s="69"/>
      <c r="M264" s="69"/>
      <c r="N264" s="69"/>
      <c r="O264" s="69"/>
      <c r="P264" s="69"/>
      <c r="Q264" s="82"/>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25">
      <c r="D265" s="69"/>
      <c r="E265" s="69"/>
      <c r="F265" s="69"/>
      <c r="G265" s="69"/>
      <c r="H265" s="69"/>
      <c r="I265" s="69"/>
      <c r="J265" s="69"/>
      <c r="K265" s="69"/>
      <c r="L265" s="69"/>
      <c r="M265" s="69"/>
      <c r="N265" s="69"/>
      <c r="O265" s="69"/>
      <c r="P265" s="69"/>
      <c r="Q265" s="82"/>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25">
      <c r="D266" s="69"/>
      <c r="E266" s="69"/>
      <c r="F266" s="69"/>
      <c r="G266" s="69"/>
      <c r="H266" s="69"/>
      <c r="I266" s="69"/>
      <c r="J266" s="69"/>
      <c r="K266" s="69"/>
      <c r="L266" s="69"/>
      <c r="M266" s="69"/>
      <c r="N266" s="69"/>
      <c r="O266" s="69"/>
      <c r="P266" s="69"/>
      <c r="Q266" s="82"/>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25">
      <c r="D267" s="69"/>
      <c r="E267" s="69"/>
      <c r="F267" s="69"/>
      <c r="G267" s="69"/>
      <c r="H267" s="69"/>
      <c r="I267" s="69"/>
      <c r="J267" s="69"/>
      <c r="K267" s="69"/>
      <c r="L267" s="69"/>
      <c r="M267" s="69"/>
      <c r="N267" s="69"/>
      <c r="O267" s="69"/>
      <c r="P267" s="69"/>
      <c r="Q267" s="82"/>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25">
      <c r="D268" s="69"/>
      <c r="E268" s="69"/>
      <c r="F268" s="69"/>
      <c r="G268" s="69"/>
      <c r="H268" s="69"/>
      <c r="I268" s="69"/>
      <c r="J268" s="69"/>
      <c r="K268" s="69"/>
      <c r="L268" s="69"/>
      <c r="M268" s="69"/>
      <c r="N268" s="69"/>
      <c r="O268" s="69"/>
      <c r="P268" s="69"/>
      <c r="Q268" s="82"/>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25">
      <c r="D269" s="69"/>
      <c r="E269" s="69"/>
      <c r="F269" s="69"/>
      <c r="G269" s="69"/>
      <c r="H269" s="69"/>
      <c r="I269" s="69"/>
      <c r="J269" s="69"/>
      <c r="K269" s="69"/>
      <c r="L269" s="69"/>
      <c r="M269" s="69"/>
      <c r="N269" s="69"/>
      <c r="O269" s="69"/>
      <c r="P269" s="69"/>
      <c r="Q269" s="82"/>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25">
      <c r="D270" s="69"/>
      <c r="E270" s="69"/>
      <c r="F270" s="69"/>
      <c r="G270" s="69"/>
      <c r="H270" s="69"/>
      <c r="I270" s="69"/>
      <c r="J270" s="69"/>
      <c r="K270" s="69"/>
      <c r="L270" s="69"/>
      <c r="M270" s="69"/>
      <c r="N270" s="69"/>
      <c r="O270" s="69"/>
      <c r="P270" s="69"/>
      <c r="Q270" s="82"/>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25">
      <c r="D271" s="69"/>
      <c r="E271" s="69"/>
      <c r="F271" s="69"/>
      <c r="G271" s="69"/>
      <c r="H271" s="69"/>
      <c r="I271" s="69"/>
      <c r="J271" s="69"/>
      <c r="K271" s="69"/>
      <c r="L271" s="69"/>
      <c r="M271" s="69"/>
      <c r="N271" s="69"/>
      <c r="O271" s="69"/>
      <c r="P271" s="69"/>
      <c r="Q271" s="82"/>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25">
      <c r="D272" s="69"/>
      <c r="E272" s="69"/>
      <c r="F272" s="69"/>
      <c r="G272" s="69"/>
      <c r="H272" s="69"/>
      <c r="I272" s="69"/>
      <c r="J272" s="69"/>
      <c r="K272" s="69"/>
      <c r="L272" s="69"/>
      <c r="M272" s="69"/>
      <c r="N272" s="69"/>
      <c r="O272" s="69"/>
      <c r="P272" s="69"/>
      <c r="Q272" s="82"/>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25">
      <c r="D273" s="69"/>
      <c r="E273" s="69"/>
      <c r="F273" s="69"/>
      <c r="G273" s="69"/>
      <c r="H273" s="69"/>
      <c r="I273" s="69"/>
      <c r="J273" s="69"/>
      <c r="K273" s="69"/>
      <c r="L273" s="69"/>
      <c r="M273" s="69"/>
      <c r="N273" s="69"/>
      <c r="O273" s="69"/>
      <c r="P273" s="69"/>
      <c r="Q273" s="82"/>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25">
      <c r="D274" s="69"/>
      <c r="E274" s="69"/>
      <c r="F274" s="69"/>
      <c r="G274" s="69"/>
      <c r="H274" s="69"/>
      <c r="I274" s="69"/>
      <c r="J274" s="69"/>
      <c r="K274" s="69"/>
      <c r="L274" s="69"/>
      <c r="M274" s="69"/>
      <c r="N274" s="69"/>
      <c r="O274" s="69"/>
      <c r="P274" s="69"/>
      <c r="Q274" s="82"/>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25">
      <c r="D275" s="69"/>
      <c r="E275" s="69"/>
      <c r="F275" s="69"/>
      <c r="G275" s="69"/>
      <c r="H275" s="69"/>
      <c r="I275" s="69"/>
      <c r="J275" s="69"/>
      <c r="K275" s="69"/>
      <c r="L275" s="69"/>
      <c r="M275" s="69"/>
      <c r="N275" s="69"/>
      <c r="O275" s="69"/>
      <c r="P275" s="69"/>
      <c r="Q275" s="82"/>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25">
      <c r="D276" s="69"/>
      <c r="E276" s="69"/>
      <c r="F276" s="69"/>
      <c r="G276" s="69"/>
      <c r="H276" s="69"/>
      <c r="I276" s="69"/>
      <c r="J276" s="69"/>
      <c r="K276" s="69"/>
      <c r="L276" s="69"/>
      <c r="M276" s="69"/>
      <c r="N276" s="69"/>
      <c r="O276" s="69"/>
      <c r="P276" s="69"/>
      <c r="Q276" s="82"/>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25">
      <c r="D277" s="69"/>
      <c r="E277" s="69"/>
      <c r="F277" s="69"/>
      <c r="G277" s="69"/>
      <c r="H277" s="69"/>
      <c r="I277" s="69"/>
      <c r="J277" s="69"/>
      <c r="K277" s="69"/>
      <c r="L277" s="69"/>
      <c r="M277" s="69"/>
      <c r="N277" s="69"/>
      <c r="O277" s="69"/>
      <c r="P277" s="69"/>
      <c r="Q277" s="82"/>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25">
      <c r="D278" s="69"/>
      <c r="E278" s="69"/>
      <c r="F278" s="69"/>
      <c r="G278" s="69"/>
      <c r="H278" s="69"/>
      <c r="I278" s="69"/>
      <c r="J278" s="69"/>
      <c r="K278" s="69"/>
      <c r="L278" s="69"/>
      <c r="M278" s="69"/>
      <c r="N278" s="69"/>
      <c r="O278" s="69"/>
      <c r="P278" s="69"/>
      <c r="Q278" s="82"/>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25">
      <c r="D279" s="69"/>
      <c r="E279" s="69"/>
      <c r="F279" s="69"/>
      <c r="G279" s="69"/>
      <c r="H279" s="69"/>
      <c r="I279" s="69"/>
      <c r="J279" s="69"/>
      <c r="K279" s="69"/>
      <c r="L279" s="69"/>
      <c r="M279" s="69"/>
      <c r="N279" s="69"/>
      <c r="O279" s="69"/>
      <c r="P279" s="69"/>
      <c r="Q279" s="82"/>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25">
      <c r="D280" s="69"/>
      <c r="E280" s="69"/>
      <c r="F280" s="69"/>
      <c r="G280" s="69"/>
      <c r="H280" s="69"/>
      <c r="I280" s="69"/>
      <c r="J280" s="69"/>
      <c r="K280" s="69"/>
      <c r="L280" s="69"/>
      <c r="M280" s="69"/>
      <c r="N280" s="69"/>
      <c r="O280" s="69"/>
      <c r="P280" s="69"/>
      <c r="Q280" s="82"/>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25">
      <c r="D281" s="69"/>
      <c r="E281" s="69"/>
      <c r="F281" s="69"/>
      <c r="G281" s="69"/>
      <c r="H281" s="69"/>
      <c r="I281" s="69"/>
      <c r="J281" s="69"/>
      <c r="K281" s="69"/>
      <c r="L281" s="69"/>
      <c r="M281" s="69"/>
      <c r="N281" s="69"/>
      <c r="O281" s="69"/>
      <c r="P281" s="69"/>
      <c r="Q281" s="82"/>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25">
      <c r="D282" s="69"/>
      <c r="E282" s="69"/>
      <c r="F282" s="69"/>
      <c r="G282" s="69"/>
      <c r="H282" s="69"/>
      <c r="I282" s="69"/>
      <c r="J282" s="69"/>
      <c r="K282" s="69"/>
      <c r="L282" s="69"/>
      <c r="M282" s="69"/>
      <c r="N282" s="69"/>
      <c r="O282" s="69"/>
      <c r="P282" s="69"/>
      <c r="Q282" s="82"/>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25">
      <c r="D283" s="69"/>
      <c r="E283" s="69"/>
      <c r="F283" s="69"/>
      <c r="G283" s="69"/>
      <c r="H283" s="69"/>
      <c r="I283" s="69"/>
      <c r="J283" s="69"/>
      <c r="K283" s="69"/>
      <c r="L283" s="69"/>
      <c r="M283" s="69"/>
      <c r="N283" s="69"/>
      <c r="O283" s="69"/>
      <c r="P283" s="69"/>
      <c r="Q283" s="82"/>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25">
      <c r="D284" s="69"/>
      <c r="E284" s="69"/>
      <c r="F284" s="69"/>
      <c r="G284" s="69"/>
      <c r="H284" s="69"/>
      <c r="I284" s="69"/>
      <c r="J284" s="69"/>
      <c r="K284" s="69"/>
      <c r="L284" s="69"/>
      <c r="M284" s="69"/>
      <c r="N284" s="69"/>
      <c r="O284" s="69"/>
      <c r="P284" s="69"/>
      <c r="Q284" s="82"/>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25">
      <c r="D285" s="69"/>
      <c r="E285" s="69"/>
      <c r="F285" s="69"/>
      <c r="G285" s="69"/>
      <c r="H285" s="69"/>
      <c r="I285" s="69"/>
      <c r="J285" s="69"/>
      <c r="K285" s="69"/>
      <c r="L285" s="69"/>
      <c r="M285" s="69"/>
      <c r="N285" s="69"/>
      <c r="O285" s="69"/>
      <c r="P285" s="69"/>
      <c r="Q285" s="82"/>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25">
      <c r="D286" s="69"/>
      <c r="E286" s="69"/>
      <c r="F286" s="69"/>
      <c r="G286" s="69"/>
      <c r="H286" s="69"/>
      <c r="I286" s="69"/>
      <c r="J286" s="69"/>
      <c r="K286" s="69"/>
      <c r="L286" s="69"/>
      <c r="M286" s="69"/>
      <c r="N286" s="69"/>
      <c r="O286" s="69"/>
      <c r="P286" s="69"/>
      <c r="Q286" s="82"/>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25">
      <c r="D287" s="69"/>
      <c r="E287" s="69"/>
      <c r="F287" s="69"/>
      <c r="G287" s="69"/>
      <c r="H287" s="69"/>
      <c r="I287" s="69"/>
      <c r="J287" s="69"/>
      <c r="K287" s="69"/>
      <c r="L287" s="69"/>
      <c r="M287" s="69"/>
      <c r="N287" s="69"/>
      <c r="O287" s="69"/>
      <c r="P287" s="69"/>
      <c r="Q287" s="82"/>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25">
      <c r="D288" s="69"/>
      <c r="E288" s="69"/>
      <c r="F288" s="69"/>
      <c r="G288" s="69"/>
      <c r="H288" s="69"/>
      <c r="I288" s="69"/>
      <c r="J288" s="69"/>
      <c r="K288" s="69"/>
      <c r="L288" s="69"/>
      <c r="M288" s="69"/>
      <c r="N288" s="69"/>
      <c r="O288" s="69"/>
      <c r="P288" s="69"/>
      <c r="Q288" s="82"/>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25">
      <c r="D289" s="69"/>
      <c r="E289" s="69"/>
      <c r="F289" s="69"/>
      <c r="G289" s="69"/>
      <c r="H289" s="69"/>
      <c r="I289" s="69"/>
      <c r="J289" s="69"/>
      <c r="K289" s="69"/>
      <c r="L289" s="69"/>
      <c r="M289" s="69"/>
      <c r="N289" s="69"/>
      <c r="O289" s="69"/>
      <c r="P289" s="69"/>
      <c r="Q289" s="82"/>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25">
      <c r="D290" s="69"/>
      <c r="E290" s="69"/>
      <c r="F290" s="69"/>
      <c r="G290" s="69"/>
      <c r="H290" s="69"/>
      <c r="I290" s="69"/>
      <c r="J290" s="69"/>
      <c r="K290" s="69"/>
      <c r="L290" s="69"/>
      <c r="M290" s="69"/>
      <c r="N290" s="69"/>
      <c r="O290" s="69"/>
      <c r="P290" s="69"/>
      <c r="Q290" s="82"/>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25">
      <c r="D291" s="69"/>
      <c r="E291" s="69"/>
      <c r="F291" s="69"/>
      <c r="G291" s="69"/>
      <c r="H291" s="69"/>
      <c r="I291" s="69"/>
      <c r="J291" s="69"/>
      <c r="K291" s="69"/>
      <c r="L291" s="69"/>
      <c r="M291" s="69"/>
      <c r="N291" s="69"/>
      <c r="O291" s="69"/>
      <c r="P291" s="69"/>
      <c r="Q291" s="82"/>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25">
      <c r="D292" s="69"/>
      <c r="E292" s="69"/>
      <c r="F292" s="69"/>
      <c r="G292" s="69"/>
      <c r="H292" s="69"/>
      <c r="I292" s="69"/>
      <c r="J292" s="69"/>
      <c r="K292" s="69"/>
      <c r="L292" s="69"/>
      <c r="M292" s="69"/>
      <c r="N292" s="69"/>
      <c r="O292" s="69"/>
      <c r="P292" s="69"/>
      <c r="Q292" s="82"/>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25">
      <c r="D293" s="69"/>
      <c r="E293" s="69"/>
      <c r="F293" s="69"/>
      <c r="G293" s="69"/>
      <c r="H293" s="69"/>
      <c r="I293" s="69"/>
      <c r="J293" s="69"/>
      <c r="K293" s="69"/>
      <c r="L293" s="69"/>
      <c r="M293" s="69"/>
      <c r="N293" s="69"/>
      <c r="O293" s="69"/>
      <c r="P293" s="69"/>
      <c r="Q293" s="82"/>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25">
      <c r="D294" s="69"/>
      <c r="E294" s="69"/>
      <c r="F294" s="69"/>
      <c r="G294" s="69"/>
      <c r="H294" s="69"/>
      <c r="I294" s="69"/>
      <c r="J294" s="69"/>
      <c r="K294" s="69"/>
      <c r="L294" s="69"/>
      <c r="M294" s="69"/>
      <c r="N294" s="69"/>
      <c r="O294" s="69"/>
      <c r="P294" s="69"/>
      <c r="Q294" s="82"/>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25">
      <c r="D295" s="69"/>
      <c r="E295" s="69"/>
      <c r="F295" s="69"/>
      <c r="G295" s="69"/>
      <c r="H295" s="69"/>
      <c r="I295" s="69"/>
      <c r="J295" s="69"/>
      <c r="K295" s="69"/>
      <c r="L295" s="69"/>
      <c r="M295" s="69"/>
      <c r="N295" s="69"/>
      <c r="O295" s="69"/>
      <c r="P295" s="69"/>
      <c r="Q295" s="82"/>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25">
      <c r="D296" s="69"/>
      <c r="E296" s="69"/>
      <c r="F296" s="69"/>
      <c r="G296" s="69"/>
      <c r="H296" s="69"/>
      <c r="I296" s="69"/>
      <c r="J296" s="69"/>
      <c r="K296" s="69"/>
      <c r="L296" s="69"/>
      <c r="M296" s="69"/>
      <c r="N296" s="69"/>
      <c r="O296" s="69"/>
      <c r="P296" s="69"/>
      <c r="Q296" s="82"/>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25">
      <c r="D297" s="69"/>
      <c r="E297" s="69"/>
      <c r="F297" s="69"/>
      <c r="G297" s="69"/>
      <c r="H297" s="69"/>
      <c r="I297" s="69"/>
      <c r="J297" s="69"/>
      <c r="K297" s="69"/>
      <c r="L297" s="69"/>
      <c r="M297" s="69"/>
      <c r="N297" s="69"/>
      <c r="O297" s="69"/>
      <c r="P297" s="69"/>
      <c r="Q297" s="82"/>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25">
      <c r="D298" s="69"/>
      <c r="E298" s="69"/>
      <c r="F298" s="69"/>
      <c r="G298" s="69"/>
      <c r="H298" s="69"/>
      <c r="I298" s="69"/>
      <c r="J298" s="69"/>
      <c r="K298" s="69"/>
      <c r="L298" s="69"/>
      <c r="M298" s="69"/>
      <c r="N298" s="69"/>
      <c r="O298" s="69"/>
      <c r="P298" s="69"/>
      <c r="Q298" s="82"/>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25">
      <c r="D299" s="69"/>
      <c r="E299" s="69"/>
      <c r="F299" s="69"/>
      <c r="G299" s="69"/>
      <c r="H299" s="69"/>
      <c r="I299" s="69"/>
      <c r="J299" s="69"/>
      <c r="K299" s="69"/>
      <c r="L299" s="69"/>
      <c r="M299" s="69"/>
      <c r="N299" s="69"/>
      <c r="O299" s="69"/>
      <c r="P299" s="69"/>
      <c r="Q299" s="82"/>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25">
      <c r="D300" s="69"/>
      <c r="E300" s="69"/>
      <c r="F300" s="69"/>
      <c r="G300" s="69"/>
      <c r="H300" s="69"/>
      <c r="I300" s="69"/>
      <c r="J300" s="69"/>
      <c r="K300" s="69"/>
      <c r="L300" s="69"/>
      <c r="M300" s="69"/>
      <c r="N300" s="69"/>
      <c r="O300" s="69"/>
      <c r="P300" s="69"/>
      <c r="Q300" s="82"/>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25">
      <c r="D301" s="69"/>
      <c r="E301" s="69"/>
      <c r="F301" s="69"/>
      <c r="G301" s="69"/>
      <c r="H301" s="69"/>
      <c r="I301" s="69"/>
      <c r="J301" s="69"/>
      <c r="K301" s="69"/>
      <c r="L301" s="69"/>
      <c r="M301" s="69"/>
      <c r="N301" s="69"/>
      <c r="O301" s="69"/>
      <c r="P301" s="69"/>
      <c r="Q301" s="82"/>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25">
      <c r="D302" s="69"/>
      <c r="E302" s="69"/>
      <c r="F302" s="69"/>
      <c r="G302" s="69"/>
      <c r="H302" s="69"/>
      <c r="I302" s="69"/>
      <c r="J302" s="69"/>
      <c r="K302" s="69"/>
      <c r="L302" s="69"/>
      <c r="M302" s="69"/>
      <c r="N302" s="69"/>
      <c r="O302" s="69"/>
      <c r="P302" s="69"/>
      <c r="Q302" s="82"/>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25">
      <c r="D303" s="69"/>
      <c r="E303" s="69"/>
      <c r="F303" s="69"/>
      <c r="G303" s="69"/>
      <c r="H303" s="69"/>
      <c r="I303" s="69"/>
      <c r="J303" s="69"/>
      <c r="K303" s="69"/>
      <c r="L303" s="69"/>
      <c r="M303" s="69"/>
      <c r="N303" s="69"/>
      <c r="O303" s="69"/>
      <c r="P303" s="69"/>
      <c r="Q303" s="82"/>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25">
      <c r="D304" s="69"/>
      <c r="E304" s="69"/>
      <c r="F304" s="69"/>
      <c r="G304" s="69"/>
      <c r="H304" s="69"/>
      <c r="I304" s="69"/>
      <c r="J304" s="69"/>
      <c r="K304" s="69"/>
      <c r="L304" s="69"/>
      <c r="M304" s="69"/>
      <c r="N304" s="69"/>
      <c r="O304" s="69"/>
      <c r="P304" s="69"/>
      <c r="Q304" s="82"/>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25">
      <c r="D305" s="69"/>
      <c r="E305" s="69"/>
      <c r="F305" s="69"/>
      <c r="G305" s="69"/>
      <c r="H305" s="69"/>
      <c r="I305" s="69"/>
      <c r="J305" s="69"/>
      <c r="K305" s="69"/>
      <c r="L305" s="69"/>
      <c r="M305" s="69"/>
      <c r="N305" s="69"/>
      <c r="O305" s="69"/>
      <c r="P305" s="69"/>
      <c r="Q305" s="82"/>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25">
      <c r="D306" s="69"/>
      <c r="E306" s="69"/>
      <c r="F306" s="69"/>
      <c r="G306" s="69"/>
      <c r="H306" s="69"/>
      <c r="I306" s="69"/>
      <c r="J306" s="69"/>
      <c r="K306" s="69"/>
      <c r="L306" s="69"/>
      <c r="M306" s="69"/>
      <c r="N306" s="69"/>
      <c r="O306" s="69"/>
      <c r="P306" s="69"/>
      <c r="Q306" s="82"/>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25">
      <c r="D307" s="69"/>
      <c r="E307" s="69"/>
      <c r="F307" s="69"/>
      <c r="G307" s="69"/>
      <c r="H307" s="69"/>
      <c r="I307" s="69"/>
      <c r="J307" s="69"/>
      <c r="K307" s="69"/>
      <c r="L307" s="69"/>
      <c r="M307" s="69"/>
      <c r="N307" s="69"/>
      <c r="O307" s="69"/>
      <c r="P307" s="69"/>
      <c r="Q307" s="82"/>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25">
      <c r="D308" s="69"/>
      <c r="E308" s="69"/>
      <c r="F308" s="69"/>
      <c r="G308" s="69"/>
      <c r="H308" s="69"/>
      <c r="I308" s="69"/>
      <c r="J308" s="69"/>
      <c r="K308" s="69"/>
      <c r="L308" s="69"/>
      <c r="M308" s="69"/>
      <c r="N308" s="69"/>
      <c r="O308" s="69"/>
      <c r="P308" s="69"/>
      <c r="Q308" s="82"/>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25">
      <c r="E309" s="69"/>
      <c r="F309" s="69"/>
      <c r="G309" s="69"/>
      <c r="H309" s="69"/>
      <c r="I309" s="69"/>
      <c r="J309" s="69"/>
      <c r="K309" s="69"/>
      <c r="L309" s="69"/>
      <c r="M309" s="69"/>
      <c r="N309" s="69"/>
      <c r="O309" s="69"/>
      <c r="P309" s="69"/>
      <c r="Q309" s="82"/>
      <c r="R309" s="69"/>
      <c r="S309" s="69"/>
      <c r="T309" s="69"/>
      <c r="U309" s="69"/>
      <c r="V309" s="69"/>
      <c r="W309" s="69"/>
      <c r="X309" s="69"/>
      <c r="Y309" s="69"/>
    </row>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27l2uqY9wLw8ki2qMdBLNpe1K+5ZzeWBgOX9WCU1w1Q/R/GrnlLVZ7GtJuduEx8EI55xJPgr46Phag4PTk9XXQ==" saltValue="F47PrlSMGNhiqjKiLc10KQ==" spinCount="100000" sheet="1" objects="1" scenarios="1"/>
  <mergeCells count="61">
    <mergeCell ref="A22:C23"/>
    <mergeCell ref="A2:C3"/>
    <mergeCell ref="A4:C5"/>
    <mergeCell ref="E5:H5"/>
    <mergeCell ref="I5:P5"/>
    <mergeCell ref="E12:H12"/>
    <mergeCell ref="A8:C9"/>
    <mergeCell ref="A6:C7"/>
    <mergeCell ref="E7:H7"/>
    <mergeCell ref="E8:H8"/>
    <mergeCell ref="E9:H9"/>
    <mergeCell ref="E10:H10"/>
    <mergeCell ref="I21:P21"/>
    <mergeCell ref="I22:P22"/>
    <mergeCell ref="I19:P19"/>
    <mergeCell ref="I11:P11"/>
    <mergeCell ref="A10:C11"/>
    <mergeCell ref="A16:C17"/>
    <mergeCell ref="A18:C19"/>
    <mergeCell ref="Q1:Y1"/>
    <mergeCell ref="E11:H11"/>
    <mergeCell ref="A1:C1"/>
    <mergeCell ref="A14:C15"/>
    <mergeCell ref="E13:H13"/>
    <mergeCell ref="E14:H14"/>
    <mergeCell ref="A12:C13"/>
    <mergeCell ref="I20:P20"/>
    <mergeCell ref="V4:Y4"/>
    <mergeCell ref="I7:P7"/>
    <mergeCell ref="I8:P8"/>
    <mergeCell ref="I9:P9"/>
    <mergeCell ref="R3:R5"/>
    <mergeCell ref="S3:S5"/>
    <mergeCell ref="T3:T5"/>
    <mergeCell ref="U3:U5"/>
    <mergeCell ref="I10:P10"/>
    <mergeCell ref="I13:P13"/>
    <mergeCell ref="I14:P14"/>
    <mergeCell ref="I12:P12"/>
    <mergeCell ref="A52:C53"/>
    <mergeCell ref="A34:C35"/>
    <mergeCell ref="A36:C37"/>
    <mergeCell ref="A38:C39"/>
    <mergeCell ref="A42:C42"/>
    <mergeCell ref="A50:C51"/>
    <mergeCell ref="A32:C33"/>
    <mergeCell ref="A26:C27"/>
    <mergeCell ref="I15:P15"/>
    <mergeCell ref="E18:H18"/>
    <mergeCell ref="I18:P18"/>
    <mergeCell ref="E19:H19"/>
    <mergeCell ref="A28:C29"/>
    <mergeCell ref="A30:C31"/>
    <mergeCell ref="E16:H16"/>
    <mergeCell ref="I16:P16"/>
    <mergeCell ref="A20:C21"/>
    <mergeCell ref="E15:H15"/>
    <mergeCell ref="E20:H20"/>
    <mergeCell ref="E21:H21"/>
    <mergeCell ref="E22:H22"/>
    <mergeCell ref="A24:C25"/>
  </mergeCells>
  <dataValidations count="1">
    <dataValidation type="whole" operator="greaterThan" allowBlank="1" showInputMessage="1" showErrorMessage="1" sqref="Q21:Q22" xr:uid="{271D38F9-A7FE-4DEE-98D3-36B4DD39DA67}">
      <formula1>1</formula1>
    </dataValidation>
  </dataValidations>
  <hyperlinks>
    <hyperlink ref="A24:C25" location="SpaceCA!A1" display="- Catering - Breakfast" xr:uid="{DFAB5879-3CF6-40C7-A74B-8274A77CE13C}"/>
    <hyperlink ref="A10:C11" location="SpaceEI!A1" display=" - Event IT" xr:uid="{FF34DCF7-C0C0-488E-BB77-6157A05E285B}"/>
    <hyperlink ref="A6:C7" location="SpaceO!A1" display="Important information" xr:uid="{B92633FF-D0D6-4FB4-A37D-EE0C20DB5F83}"/>
    <hyperlink ref="A30:C31" location="'SpaceCA (4)'!A1" display="- Catering - Hygiene" xr:uid="{C89E0BF0-86A4-44DB-A62E-BF97D7F84C3D}"/>
    <hyperlink ref="A28:C29" location="'SpaceCA (3)'!A1" display="- Catering - Alcohol" xr:uid="{D02ABD9D-9CAB-46E9-B922-9FE7256F3994}"/>
    <hyperlink ref="A26:C27" location="'SpaceCA (2)'!A1" display="- Catering - Lunch/Dinner" xr:uid="{3A6F4A0B-16B7-4899-912A-7FF14ED0FB01}"/>
    <hyperlink ref="A38:C39" location="SpaceTC!A1" display="Terms and Conditions" xr:uid="{799D42C8-A0E4-41C4-B48D-7D5CF3E36C70}"/>
    <hyperlink ref="A36:C37" location="SpaceOS!A1" display="Order summary" xr:uid="{06958918-C69E-4B97-91D2-0D52D8B40C53}"/>
    <hyperlink ref="A34:C35" location="SpaceCD!A1" display="Your contact details" xr:uid="{483E74A3-4B67-498E-8A9D-A2E3C3BDA0A4}"/>
    <hyperlink ref="A20:C21" location="SpaceCL!A1" display="- Cleaning" xr:uid="{AEE75267-9FA6-4EA6-9BF3-D80C82B9AE3C}"/>
    <hyperlink ref="A14:C15" location="SpaceSA!A1" display="- Safety" xr:uid="{7E06D518-8311-4AE3-A1E7-B2E3929581D4}"/>
    <hyperlink ref="A4:C5" location="Landing!A1" display="Home" xr:uid="{B78D2625-77A1-437D-9ED5-D5DA2D054E48}"/>
    <hyperlink ref="A50" r:id="rId1" display="eventorders.nec@necgroup.co.uk" xr:uid="{AC0F0467-241D-4F9E-A967-65A02866F03B}"/>
    <hyperlink ref="A50:C51" r:id="rId2" display="Click here to speak to our team!" xr:uid="{D34243B9-FD6F-421F-BB81-D907D274B84F}"/>
    <hyperlink ref="A8:C9" location="'SpaceFS (1)'!A1" display="Electrics" xr:uid="{D67D4177-3BB7-4CD0-A338-4D287176D8D3}"/>
    <hyperlink ref="A12:C13" location="SpaceUT!A1" display="- Utilities" xr:uid="{EFA9EBFB-6697-40C4-95D2-EA4AD0CB1A3C}"/>
    <hyperlink ref="A32:C33" location="SpaceGR!A1" display="- Graphics &amp; Rigging" xr:uid="{4CD1917B-ACE7-4366-B24E-F8D352AB06BF}"/>
    <hyperlink ref="A18:C19" location="SpaceFL!A1" display="- Flooring" xr:uid="{0EB848C8-9BDD-49F2-BDBA-2C36A39D8389}"/>
    <hyperlink ref="A16:C17" location="SpaceFC!A1" display="Floor Covering" xr:uid="{E230BC55-58C9-443D-89B1-4ADE241C9666}"/>
    <hyperlink ref="A22:C23" location="SpacePP!A1" display="FIT Suggested Party Packages" xr:uid="{C8DC838F-B502-45B9-8CEF-875F766C6F8C}"/>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716F-CEDC-4BB5-8F3E-EF279D390615}">
  <sheetPr>
    <tabColor rgb="FF1E384E"/>
    <pageSetUpPr autoPageBreaks="0" fitToPage="1"/>
  </sheetPr>
  <dimension ref="A1:AY401"/>
  <sheetViews>
    <sheetView showGridLines="0" showRowColHeaders="0" workbookViewId="0">
      <selection activeCell="A4" sqref="A4:C5"/>
    </sheetView>
  </sheetViews>
  <sheetFormatPr defaultColWidth="8.85546875" defaultRowHeight="18" x14ac:dyDescent="0.25"/>
  <cols>
    <col min="1" max="3" width="10.5703125" style="80" customWidth="1"/>
    <col min="4" max="4" width="4.5703125" style="1" customWidth="1"/>
    <col min="5" max="8" width="7.5703125" style="1" customWidth="1"/>
    <col min="9" max="16" width="8.5703125" style="1" customWidth="1"/>
    <col min="17" max="17" width="8.5703125" style="55" bestFit="1" customWidth="1"/>
    <col min="18" max="21" width="9.140625" style="1" customWidth="1"/>
    <col min="22" max="25" width="9.7109375" style="1" customWidth="1"/>
    <col min="26" max="16384" width="8.85546875" style="1"/>
  </cols>
  <sheetData>
    <row r="1" spans="1:51" s="74" customFormat="1" ht="36" customHeight="1" x14ac:dyDescent="0.2">
      <c r="A1" s="860" t="s">
        <v>89</v>
      </c>
      <c r="B1" s="860"/>
      <c r="C1" s="860"/>
      <c r="E1" s="75" t="str">
        <f>Landing!A2</f>
        <v>NEC Fully Connected Order Form - FIT Show 2025</v>
      </c>
      <c r="K1" s="76"/>
      <c r="L1" s="676"/>
      <c r="M1" s="676"/>
      <c r="O1" s="76"/>
      <c r="Q1" s="913" t="s">
        <v>670</v>
      </c>
      <c r="R1" s="913"/>
      <c r="S1" s="913"/>
      <c r="T1" s="913"/>
      <c r="U1" s="913"/>
      <c r="V1" s="913"/>
      <c r="W1" s="913"/>
      <c r="X1" s="913"/>
      <c r="Y1" s="913"/>
      <c r="Z1" s="250"/>
    </row>
    <row r="2" spans="1:51" ht="15" customHeight="1" x14ac:dyDescent="0.25">
      <c r="A2" s="862"/>
      <c r="B2" s="862"/>
      <c r="C2" s="862"/>
      <c r="D2" s="69"/>
      <c r="E2" s="695"/>
      <c r="F2" s="69"/>
      <c r="G2" s="69"/>
      <c r="H2" s="69"/>
      <c r="I2" s="69"/>
      <c r="J2" s="69"/>
      <c r="K2" s="696"/>
      <c r="L2" s="697"/>
      <c r="M2" s="697"/>
      <c r="N2" s="69"/>
      <c r="O2" s="696"/>
      <c r="P2" s="69"/>
      <c r="Q2" s="698"/>
      <c r="R2" s="698"/>
      <c r="S2" s="698"/>
      <c r="T2" s="698"/>
      <c r="U2" s="698"/>
      <c r="V2" s="698"/>
      <c r="W2" s="698"/>
      <c r="X2" s="698"/>
      <c r="Y2" s="698"/>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row>
    <row r="3" spans="1:51" ht="15" customHeight="1" x14ac:dyDescent="0.25">
      <c r="A3" s="914"/>
      <c r="B3" s="914"/>
      <c r="C3" s="914"/>
      <c r="D3" s="69"/>
      <c r="E3" s="69"/>
      <c r="F3" s="69"/>
      <c r="G3" s="69"/>
      <c r="H3" s="69"/>
      <c r="I3" s="69"/>
      <c r="J3" s="69"/>
      <c r="K3" s="69"/>
      <c r="L3" s="69"/>
      <c r="M3" s="69"/>
      <c r="N3" s="69"/>
      <c r="O3" s="69"/>
      <c r="P3" s="69"/>
      <c r="Q3" s="679"/>
      <c r="R3" s="1037" t="s">
        <v>857</v>
      </c>
      <c r="S3" s="1040" t="s">
        <v>858</v>
      </c>
      <c r="T3" s="1040" t="s">
        <v>859</v>
      </c>
      <c r="U3" s="1042" t="s">
        <v>36</v>
      </c>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row>
    <row r="4" spans="1:51" ht="15" customHeight="1" x14ac:dyDescent="0.25">
      <c r="A4" s="930" t="s">
        <v>6</v>
      </c>
      <c r="B4" s="931"/>
      <c r="C4" s="932"/>
      <c r="D4" s="69"/>
      <c r="E4" s="252"/>
      <c r="F4" s="252"/>
      <c r="G4" s="252"/>
      <c r="H4" s="252"/>
      <c r="I4" s="252"/>
      <c r="J4" s="252"/>
      <c r="K4" s="252"/>
      <c r="L4" s="252"/>
      <c r="M4" s="252"/>
      <c r="N4" s="252"/>
      <c r="O4" s="252"/>
      <c r="P4" s="252"/>
      <c r="Q4" s="254"/>
      <c r="R4" s="1038"/>
      <c r="S4" s="939"/>
      <c r="T4" s="939"/>
      <c r="U4" s="1043"/>
      <c r="V4" s="937" t="s">
        <v>241</v>
      </c>
      <c r="W4" s="937"/>
      <c r="X4" s="937"/>
      <c r="Y4" s="938"/>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row>
    <row r="5" spans="1:51" ht="15" customHeight="1" x14ac:dyDescent="0.25">
      <c r="A5" s="933"/>
      <c r="B5" s="934"/>
      <c r="C5" s="935"/>
      <c r="D5" s="69"/>
      <c r="E5" s="1028" t="s">
        <v>30</v>
      </c>
      <c r="F5" s="1029"/>
      <c r="G5" s="1029"/>
      <c r="H5" s="1029"/>
      <c r="I5" s="1029" t="s">
        <v>31</v>
      </c>
      <c r="J5" s="1029"/>
      <c r="K5" s="1029"/>
      <c r="L5" s="1029"/>
      <c r="M5" s="1029"/>
      <c r="N5" s="1029"/>
      <c r="O5" s="1029"/>
      <c r="P5" s="1029"/>
      <c r="Q5" s="694" t="s">
        <v>32</v>
      </c>
      <c r="R5" s="1039"/>
      <c r="S5" s="1041"/>
      <c r="T5" s="1041"/>
      <c r="U5" s="1044"/>
      <c r="V5" s="684" t="s">
        <v>33</v>
      </c>
      <c r="W5" s="684" t="s">
        <v>34</v>
      </c>
      <c r="X5" s="684" t="s">
        <v>35</v>
      </c>
      <c r="Y5" s="685" t="s">
        <v>36</v>
      </c>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row>
    <row r="6" spans="1:51" ht="15" customHeight="1" x14ac:dyDescent="0.25">
      <c r="A6" s="930" t="s">
        <v>8</v>
      </c>
      <c r="B6" s="931"/>
      <c r="C6" s="932"/>
      <c r="D6" s="69"/>
      <c r="E6" s="255" t="s">
        <v>928</v>
      </c>
      <c r="F6" s="430"/>
      <c r="G6" s="430"/>
      <c r="H6" s="430"/>
      <c r="I6" s="430"/>
      <c r="J6" s="430"/>
      <c r="K6" s="430"/>
      <c r="L6" s="430"/>
      <c r="M6" s="430"/>
      <c r="N6" s="430"/>
      <c r="O6" s="430"/>
      <c r="P6" s="430"/>
      <c r="Q6" s="257">
        <f>IF(SUM(Q7:Q7)&gt;0,9999,0)</f>
        <v>0</v>
      </c>
      <c r="R6" s="777" t="s">
        <v>866</v>
      </c>
      <c r="S6" s="777" t="s">
        <v>866</v>
      </c>
      <c r="T6" s="777" t="s">
        <v>866</v>
      </c>
      <c r="U6" s="777" t="s">
        <v>866</v>
      </c>
      <c r="V6" s="430"/>
      <c r="W6" s="430"/>
      <c r="X6" s="430"/>
      <c r="Y6" s="260"/>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row>
    <row r="7" spans="1:51" ht="15" customHeight="1" x14ac:dyDescent="0.25">
      <c r="A7" s="933"/>
      <c r="B7" s="934"/>
      <c r="C7" s="935"/>
      <c r="D7" s="69"/>
      <c r="E7" s="1033" t="s">
        <v>898</v>
      </c>
      <c r="F7" s="1034"/>
      <c r="G7" s="1034"/>
      <c r="H7" s="1034"/>
      <c r="I7" s="1035"/>
      <c r="J7" s="1035"/>
      <c r="K7" s="1035"/>
      <c r="L7" s="1035"/>
      <c r="M7" s="1035"/>
      <c r="N7" s="1035"/>
      <c r="O7" s="1035"/>
      <c r="P7" s="1036"/>
      <c r="Q7" s="778"/>
      <c r="R7" s="779">
        <v>13.65</v>
      </c>
      <c r="S7" s="780">
        <f>R7*1.07</f>
        <v>14.605500000000001</v>
      </c>
      <c r="T7" s="780">
        <f>S7*1.2</f>
        <v>17.526600000000002</v>
      </c>
      <c r="U7" s="781">
        <f>T7*1.3</f>
        <v>22.784580000000002</v>
      </c>
      <c r="V7" s="779">
        <f>$Q7*R7</f>
        <v>0</v>
      </c>
      <c r="W7" s="780">
        <f t="shared" ref="W7:Y7" si="0">$Q7*S7</f>
        <v>0</v>
      </c>
      <c r="X7" s="780">
        <f t="shared" si="0"/>
        <v>0</v>
      </c>
      <c r="Y7" s="782">
        <f t="shared" si="0"/>
        <v>0</v>
      </c>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row>
    <row r="8" spans="1:51" ht="15" customHeight="1" x14ac:dyDescent="0.25">
      <c r="A8" s="852" t="s">
        <v>840</v>
      </c>
      <c r="B8" s="853"/>
      <c r="C8" s="854"/>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row>
    <row r="9" spans="1:51" ht="15" customHeight="1" x14ac:dyDescent="0.25">
      <c r="A9" s="855"/>
      <c r="B9" s="856"/>
      <c r="C9" s="857"/>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row>
    <row r="10" spans="1:51" ht="15" customHeight="1" x14ac:dyDescent="0.25">
      <c r="A10" s="852" t="s">
        <v>828</v>
      </c>
      <c r="B10" s="853"/>
      <c r="C10" s="854"/>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row>
    <row r="11" spans="1:51" ht="15" customHeight="1" x14ac:dyDescent="0.25">
      <c r="A11" s="855"/>
      <c r="B11" s="856"/>
      <c r="C11" s="857"/>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row>
    <row r="12" spans="1:51" ht="15" customHeight="1" x14ac:dyDescent="0.25">
      <c r="A12" s="866" t="s">
        <v>855</v>
      </c>
      <c r="B12" s="867"/>
      <c r="C12" s="868"/>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row>
    <row r="13" spans="1:51" ht="15" customHeight="1" x14ac:dyDescent="0.25">
      <c r="A13" s="869"/>
      <c r="B13" s="870"/>
      <c r="C13" s="871"/>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row>
    <row r="14" spans="1:51" ht="15" customHeight="1" x14ac:dyDescent="0.25">
      <c r="A14" s="852" t="s">
        <v>665</v>
      </c>
      <c r="B14" s="853"/>
      <c r="C14" s="854"/>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row>
    <row r="15" spans="1:51" ht="15" customHeight="1" x14ac:dyDescent="0.25">
      <c r="A15" s="855"/>
      <c r="B15" s="856"/>
      <c r="C15" s="857"/>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row>
    <row r="16" spans="1:51" ht="15" customHeight="1" x14ac:dyDescent="0.25">
      <c r="A16" s="943" t="s">
        <v>865</v>
      </c>
      <c r="B16" s="944"/>
      <c r="C16" s="945"/>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row>
    <row r="17" spans="1:51" ht="15" customHeight="1" x14ac:dyDescent="0.25">
      <c r="A17" s="946"/>
      <c r="B17" s="947"/>
      <c r="C17" s="948"/>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row>
    <row r="18" spans="1:51" ht="15" customHeight="1" x14ac:dyDescent="0.25">
      <c r="A18" s="852" t="s">
        <v>146</v>
      </c>
      <c r="B18" s="853"/>
      <c r="C18" s="854"/>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row>
    <row r="19" spans="1:51" ht="15" customHeight="1" x14ac:dyDescent="0.25">
      <c r="A19" s="855"/>
      <c r="B19" s="856"/>
      <c r="C19" s="857"/>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row>
    <row r="20" spans="1:51" ht="15" customHeight="1" x14ac:dyDescent="0.25">
      <c r="A20" s="852" t="s">
        <v>633</v>
      </c>
      <c r="B20" s="853"/>
      <c r="C20" s="854"/>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row>
    <row r="21" spans="1:51" ht="15" customHeight="1" x14ac:dyDescent="0.25">
      <c r="A21" s="855"/>
      <c r="B21" s="856"/>
      <c r="C21" s="857"/>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row>
    <row r="22" spans="1:51" ht="15" customHeight="1" x14ac:dyDescent="0.25">
      <c r="A22" s="877" t="s">
        <v>901</v>
      </c>
      <c r="B22" s="878"/>
      <c r="C22" s="879"/>
      <c r="D22" s="69"/>
      <c r="E22" s="69"/>
      <c r="F22" s="81"/>
      <c r="G22" s="69"/>
      <c r="H22" s="69"/>
      <c r="I22" s="69"/>
      <c r="J22" s="69"/>
      <c r="K22" s="69"/>
      <c r="L22" s="69"/>
      <c r="M22" s="69"/>
      <c r="N22" s="679"/>
      <c r="O22" s="67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row>
    <row r="23" spans="1:51" ht="15" customHeight="1" x14ac:dyDescent="0.25">
      <c r="A23" s="880"/>
      <c r="B23" s="881"/>
      <c r="C23" s="882"/>
      <c r="D23" s="69"/>
      <c r="E23" s="118"/>
      <c r="F23" s="133"/>
      <c r="G23" s="117"/>
      <c r="H23" s="117"/>
      <c r="I23" s="117"/>
      <c r="J23" s="118"/>
      <c r="K23" s="117"/>
      <c r="L23" s="117"/>
      <c r="M23" s="117"/>
      <c r="N23" s="118"/>
      <c r="O23" s="117"/>
      <c r="P23" s="117"/>
      <c r="Q23" s="117"/>
      <c r="R23" s="117"/>
      <c r="S23" s="117"/>
      <c r="T23" s="117"/>
      <c r="U23" s="117"/>
      <c r="V23" s="117"/>
      <c r="W23" s="117"/>
      <c r="X23" s="117"/>
      <c r="Y23" s="117"/>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row>
    <row r="24" spans="1:51" ht="15" customHeight="1" x14ac:dyDescent="0.25">
      <c r="A24" s="852" t="s">
        <v>666</v>
      </c>
      <c r="B24" s="853"/>
      <c r="C24" s="854"/>
      <c r="D24" s="69"/>
      <c r="E24" s="69"/>
      <c r="F24" s="69"/>
      <c r="G24" s="69"/>
      <c r="H24" s="69"/>
      <c r="I24" s="69"/>
      <c r="J24" s="69"/>
      <c r="K24" s="69"/>
      <c r="L24" s="69"/>
      <c r="M24" s="69"/>
      <c r="N24" s="69"/>
      <c r="O24" s="69"/>
      <c r="P24" s="69"/>
      <c r="Q24" s="67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row>
    <row r="25" spans="1:51" ht="15" customHeight="1" x14ac:dyDescent="0.25">
      <c r="A25" s="855"/>
      <c r="B25" s="856"/>
      <c r="C25" s="857"/>
      <c r="D25" s="69"/>
      <c r="E25" s="69"/>
      <c r="F25" s="69"/>
      <c r="G25" s="69"/>
      <c r="H25" s="69"/>
      <c r="I25" s="69"/>
      <c r="J25" s="69"/>
      <c r="K25" s="69"/>
      <c r="L25" s="69"/>
      <c r="M25" s="69"/>
      <c r="N25" s="69"/>
      <c r="O25" s="69"/>
      <c r="P25" s="69"/>
      <c r="Q25" s="67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row>
    <row r="26" spans="1:51" ht="15" customHeight="1" x14ac:dyDescent="0.25">
      <c r="A26" s="852" t="s">
        <v>667</v>
      </c>
      <c r="B26" s="853"/>
      <c r="C26" s="854"/>
      <c r="D26" s="69"/>
      <c r="E26" s="69"/>
      <c r="F26" s="69"/>
      <c r="G26" s="69"/>
      <c r="H26" s="69"/>
      <c r="I26" s="69"/>
      <c r="J26" s="69"/>
      <c r="K26" s="69"/>
      <c r="L26" s="69"/>
      <c r="M26" s="69"/>
      <c r="N26" s="69"/>
      <c r="O26" s="69"/>
      <c r="P26" s="69"/>
      <c r="Q26" s="67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row>
    <row r="27" spans="1:51" ht="15" customHeight="1" x14ac:dyDescent="0.25">
      <c r="A27" s="855"/>
      <c r="B27" s="856"/>
      <c r="C27" s="857"/>
      <c r="D27" s="69"/>
      <c r="E27" s="69"/>
      <c r="F27" s="69"/>
      <c r="G27" s="69"/>
      <c r="H27" s="69"/>
      <c r="I27" s="69"/>
      <c r="J27" s="69"/>
      <c r="K27" s="69"/>
      <c r="L27" s="69"/>
      <c r="M27" s="69"/>
      <c r="N27" s="69"/>
      <c r="O27" s="69"/>
      <c r="P27" s="69"/>
      <c r="Q27" s="67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row>
    <row r="28" spans="1:51" ht="15" customHeight="1" x14ac:dyDescent="0.25">
      <c r="A28" s="852" t="s">
        <v>668</v>
      </c>
      <c r="B28" s="853"/>
      <c r="C28" s="854"/>
      <c r="D28" s="69"/>
      <c r="E28" s="69"/>
      <c r="F28" s="69"/>
      <c r="G28" s="69"/>
      <c r="H28" s="69"/>
      <c r="I28" s="69"/>
      <c r="J28" s="69"/>
      <c r="K28" s="69"/>
      <c r="L28" s="69"/>
      <c r="M28" s="69"/>
      <c r="N28" s="69"/>
      <c r="O28" s="69"/>
      <c r="P28" s="69"/>
      <c r="Q28" s="67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row>
    <row r="29" spans="1:51" ht="15" customHeight="1" x14ac:dyDescent="0.25">
      <c r="A29" s="855"/>
      <c r="B29" s="856"/>
      <c r="C29" s="857"/>
      <c r="D29" s="69"/>
      <c r="E29" s="69"/>
      <c r="F29" s="69"/>
      <c r="G29" s="69"/>
      <c r="H29" s="69"/>
      <c r="I29" s="69"/>
      <c r="J29" s="69"/>
      <c r="K29" s="69"/>
      <c r="L29" s="69"/>
      <c r="M29" s="69"/>
      <c r="N29" s="69"/>
      <c r="O29" s="69"/>
      <c r="P29" s="69"/>
      <c r="Q29" s="67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row>
    <row r="30" spans="1:51" ht="15" customHeight="1" x14ac:dyDescent="0.25">
      <c r="A30" s="852" t="s">
        <v>669</v>
      </c>
      <c r="B30" s="853"/>
      <c r="C30" s="854"/>
      <c r="D30" s="69"/>
      <c r="E30" s="69"/>
      <c r="F30" s="69"/>
      <c r="G30" s="69"/>
      <c r="H30" s="69"/>
      <c r="I30" s="69"/>
      <c r="J30" s="69"/>
      <c r="K30" s="69"/>
      <c r="L30" s="69"/>
      <c r="M30" s="69"/>
      <c r="N30" s="69"/>
      <c r="O30" s="69"/>
      <c r="P30" s="69"/>
      <c r="Q30" s="67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row>
    <row r="31" spans="1:51" ht="15" customHeight="1" x14ac:dyDescent="0.25">
      <c r="A31" s="855"/>
      <c r="B31" s="856"/>
      <c r="C31" s="857"/>
      <c r="D31" s="69"/>
      <c r="E31" s="69"/>
      <c r="F31" s="69"/>
      <c r="G31" s="69"/>
      <c r="H31" s="69"/>
      <c r="I31" s="69"/>
      <c r="J31" s="69"/>
      <c r="K31" s="69"/>
      <c r="L31" s="69"/>
      <c r="M31" s="69"/>
      <c r="N31" s="69"/>
      <c r="O31" s="69"/>
      <c r="P31" s="69"/>
      <c r="Q31" s="67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row>
    <row r="32" spans="1:51" ht="15" customHeight="1" x14ac:dyDescent="0.25">
      <c r="A32" s="845" t="s">
        <v>862</v>
      </c>
      <c r="B32" s="846"/>
      <c r="C32" s="847"/>
      <c r="D32" s="69"/>
      <c r="E32" s="69"/>
      <c r="F32" s="69"/>
      <c r="G32" s="69"/>
      <c r="H32" s="69"/>
      <c r="I32" s="69"/>
      <c r="J32" s="69"/>
      <c r="K32" s="69"/>
      <c r="L32" s="69"/>
      <c r="M32" s="69"/>
      <c r="N32" s="69"/>
      <c r="O32" s="69"/>
      <c r="P32" s="69"/>
      <c r="Q32" s="67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row>
    <row r="33" spans="1:51" ht="15" customHeight="1" x14ac:dyDescent="0.25">
      <c r="A33" s="848"/>
      <c r="B33" s="849"/>
      <c r="C33" s="850"/>
      <c r="D33" s="69"/>
      <c r="E33" s="69"/>
      <c r="F33" s="69"/>
      <c r="G33" s="69"/>
      <c r="H33" s="69"/>
      <c r="I33" s="69"/>
      <c r="J33" s="69"/>
      <c r="K33" s="69"/>
      <c r="L33" s="69"/>
      <c r="M33" s="69"/>
      <c r="N33" s="69"/>
      <c r="O33" s="69"/>
      <c r="P33" s="69"/>
      <c r="Q33" s="67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row>
    <row r="34" spans="1:51" ht="15" customHeight="1" x14ac:dyDescent="0.25">
      <c r="A34" s="852" t="s">
        <v>12</v>
      </c>
      <c r="B34" s="853"/>
      <c r="C34" s="854"/>
      <c r="D34" s="69"/>
      <c r="E34" s="69"/>
      <c r="F34" s="69"/>
      <c r="G34" s="69"/>
      <c r="H34" s="69"/>
      <c r="I34" s="69"/>
      <c r="J34" s="69"/>
      <c r="K34" s="69"/>
      <c r="L34" s="69"/>
      <c r="M34" s="69"/>
      <c r="N34" s="69"/>
      <c r="O34" s="69"/>
      <c r="P34" s="69"/>
      <c r="Q34" s="67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row>
    <row r="35" spans="1:51" ht="15" customHeight="1" x14ac:dyDescent="0.25">
      <c r="A35" s="855"/>
      <c r="B35" s="856"/>
      <c r="C35" s="857"/>
      <c r="D35" s="69"/>
      <c r="E35" s="69"/>
      <c r="F35" s="69"/>
      <c r="G35" s="69"/>
      <c r="H35" s="69"/>
      <c r="I35" s="69"/>
      <c r="J35" s="69"/>
      <c r="K35" s="69"/>
      <c r="L35" s="69"/>
      <c r="M35" s="69"/>
      <c r="N35" s="69"/>
      <c r="O35" s="69"/>
      <c r="P35" s="69"/>
      <c r="Q35" s="67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ht="15" customHeight="1" x14ac:dyDescent="0.25">
      <c r="A36" s="852" t="s">
        <v>15</v>
      </c>
      <c r="B36" s="853"/>
      <c r="C36" s="854"/>
      <c r="D36" s="69"/>
      <c r="E36" s="69"/>
      <c r="F36" s="69"/>
      <c r="G36" s="69"/>
      <c r="H36" s="69"/>
      <c r="I36" s="69"/>
      <c r="J36" s="69"/>
      <c r="K36" s="69"/>
      <c r="L36" s="69"/>
      <c r="M36" s="69"/>
      <c r="N36" s="69"/>
      <c r="O36" s="69"/>
      <c r="P36" s="69"/>
      <c r="Q36" s="67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ht="15" customHeight="1" x14ac:dyDescent="0.25">
      <c r="A37" s="855"/>
      <c r="B37" s="856"/>
      <c r="C37" s="857"/>
      <c r="D37" s="69"/>
      <c r="E37" s="69"/>
      <c r="F37" s="69"/>
      <c r="G37" s="69"/>
      <c r="H37" s="69"/>
      <c r="I37" s="69"/>
      <c r="J37" s="69"/>
      <c r="K37" s="69"/>
      <c r="L37" s="69"/>
      <c r="M37" s="69"/>
      <c r="N37" s="69"/>
      <c r="O37" s="69"/>
      <c r="P37" s="69"/>
      <c r="Q37" s="67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row>
    <row r="38" spans="1:51" ht="15" customHeight="1" x14ac:dyDescent="0.25">
      <c r="A38" s="852" t="s">
        <v>17</v>
      </c>
      <c r="B38" s="853"/>
      <c r="C38" s="854"/>
      <c r="D38" s="69"/>
      <c r="E38" s="69"/>
      <c r="F38" s="69"/>
      <c r="G38" s="69"/>
      <c r="H38" s="69"/>
      <c r="I38" s="69"/>
      <c r="J38" s="69"/>
      <c r="K38" s="69"/>
      <c r="L38" s="69"/>
      <c r="M38" s="69"/>
      <c r="N38" s="69"/>
      <c r="O38" s="69"/>
      <c r="P38" s="69"/>
      <c r="Q38" s="67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row>
    <row r="39" spans="1:51" ht="15" customHeight="1" x14ac:dyDescent="0.25">
      <c r="A39" s="855"/>
      <c r="B39" s="856"/>
      <c r="C39" s="857"/>
      <c r="D39" s="69"/>
      <c r="E39" s="69"/>
      <c r="F39" s="69"/>
      <c r="G39" s="69"/>
      <c r="H39" s="69"/>
      <c r="I39" s="69"/>
      <c r="J39" s="69"/>
      <c r="K39" s="69"/>
      <c r="L39" s="69"/>
      <c r="M39" s="69"/>
      <c r="N39" s="69"/>
      <c r="O39" s="69"/>
      <c r="P39" s="69"/>
      <c r="Q39" s="67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row>
    <row r="40" spans="1:51" ht="15" customHeight="1" x14ac:dyDescent="0.25">
      <c r="A40" s="77"/>
      <c r="B40" s="77"/>
      <c r="C40" s="77"/>
      <c r="D40" s="69"/>
      <c r="E40" s="69"/>
      <c r="F40" s="69"/>
      <c r="G40" s="69"/>
      <c r="H40" s="69"/>
      <c r="I40" s="69"/>
      <c r="J40" s="69"/>
      <c r="K40" s="69"/>
      <c r="L40" s="69"/>
      <c r="M40" s="69"/>
      <c r="N40" s="69"/>
      <c r="O40" s="69"/>
      <c r="P40" s="69"/>
      <c r="Q40" s="67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row>
    <row r="41" spans="1:51" ht="15" customHeight="1" x14ac:dyDescent="0.25">
      <c r="A41" s="78"/>
      <c r="B41" s="78"/>
      <c r="C41" s="78"/>
      <c r="D41" s="69"/>
      <c r="E41" s="69"/>
      <c r="F41" s="69"/>
      <c r="G41" s="69"/>
      <c r="H41" s="69"/>
      <c r="I41" s="69"/>
      <c r="J41" s="69"/>
      <c r="K41" s="69"/>
      <c r="L41" s="69"/>
      <c r="M41" s="69"/>
      <c r="N41" s="69"/>
      <c r="O41" s="69"/>
      <c r="P41" s="69"/>
      <c r="Q41" s="67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row>
    <row r="42" spans="1:51" ht="15" customHeight="1" x14ac:dyDescent="0.25">
      <c r="A42" s="858" t="s">
        <v>22</v>
      </c>
      <c r="B42" s="858"/>
      <c r="C42" s="858"/>
      <c r="D42" s="69"/>
      <c r="E42" s="69"/>
      <c r="F42" s="69"/>
      <c r="G42" s="69"/>
      <c r="H42" s="69"/>
      <c r="I42" s="69"/>
      <c r="J42" s="69"/>
      <c r="K42" s="69"/>
      <c r="L42" s="69"/>
      <c r="M42" s="69"/>
      <c r="N42" s="69"/>
      <c r="O42" s="69"/>
      <c r="P42" s="69"/>
      <c r="Q42" s="67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row>
    <row r="43" spans="1:51" ht="15" customHeight="1" x14ac:dyDescent="0.25">
      <c r="A43" s="115" t="s">
        <v>80</v>
      </c>
      <c r="B43" s="678"/>
      <c r="C43" s="678"/>
      <c r="D43" s="69"/>
      <c r="E43" s="69"/>
      <c r="F43" s="69"/>
      <c r="G43" s="69"/>
      <c r="H43" s="69"/>
      <c r="I43" s="69"/>
      <c r="J43" s="69"/>
      <c r="K43" s="69"/>
      <c r="L43" s="69"/>
      <c r="M43" s="69"/>
      <c r="N43" s="69"/>
      <c r="O43" s="69"/>
      <c r="P43" s="69"/>
      <c r="Q43" s="67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row>
    <row r="44" spans="1:51" ht="15" customHeight="1" x14ac:dyDescent="0.25">
      <c r="A44" s="73" t="s">
        <v>24</v>
      </c>
      <c r="B44" s="678"/>
      <c r="C44" s="678"/>
      <c r="D44" s="69"/>
      <c r="E44" s="69"/>
      <c r="F44" s="69"/>
      <c r="G44" s="69"/>
      <c r="H44" s="69"/>
      <c r="I44" s="69"/>
      <c r="J44" s="69"/>
      <c r="K44" s="69"/>
      <c r="L44" s="69"/>
      <c r="M44" s="69"/>
      <c r="N44" s="69"/>
      <c r="O44" s="69"/>
      <c r="P44" s="69"/>
      <c r="Q44" s="67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row>
    <row r="45" spans="1:51" ht="15" customHeight="1" x14ac:dyDescent="0.25">
      <c r="A45" s="73" t="s">
        <v>25</v>
      </c>
      <c r="B45" s="678"/>
      <c r="C45" s="678"/>
      <c r="D45" s="69"/>
      <c r="E45" s="69"/>
      <c r="F45" s="69"/>
      <c r="G45" s="69"/>
      <c r="H45" s="69"/>
      <c r="I45" s="69"/>
      <c r="J45" s="69"/>
      <c r="K45" s="69"/>
      <c r="L45" s="69"/>
      <c r="M45" s="69"/>
      <c r="N45" s="69"/>
      <c r="O45" s="69"/>
      <c r="P45" s="69"/>
      <c r="Q45" s="67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row>
    <row r="46" spans="1:51" ht="15" customHeight="1" x14ac:dyDescent="0.25">
      <c r="A46" s="73" t="s">
        <v>26</v>
      </c>
      <c r="B46" s="678"/>
      <c r="C46" s="678"/>
      <c r="D46" s="69"/>
      <c r="E46" s="69"/>
      <c r="F46" s="69"/>
      <c r="G46" s="69"/>
      <c r="H46" s="69"/>
      <c r="I46" s="69"/>
      <c r="J46" s="69"/>
      <c r="K46" s="69"/>
      <c r="L46" s="69"/>
      <c r="M46" s="69"/>
      <c r="N46" s="69"/>
      <c r="O46" s="69"/>
      <c r="P46" s="69"/>
      <c r="Q46" s="67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row>
    <row r="47" spans="1:51" ht="15" customHeight="1" x14ac:dyDescent="0.25">
      <c r="A47" s="73" t="s">
        <v>27</v>
      </c>
      <c r="B47" s="678"/>
      <c r="C47" s="678"/>
      <c r="D47" s="69"/>
      <c r="E47" s="69"/>
      <c r="F47" s="69"/>
      <c r="G47" s="69"/>
      <c r="H47" s="69"/>
      <c r="I47" s="69"/>
      <c r="J47" s="69"/>
      <c r="K47" s="69"/>
      <c r="L47" s="69"/>
      <c r="M47" s="69"/>
      <c r="N47" s="69"/>
      <c r="O47" s="69"/>
      <c r="P47" s="69"/>
      <c r="Q47" s="67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row>
    <row r="48" spans="1:51" ht="15" customHeight="1" x14ac:dyDescent="0.25">
      <c r="A48" s="73" t="s">
        <v>28</v>
      </c>
      <c r="B48" s="678"/>
      <c r="C48" s="678"/>
      <c r="D48" s="69"/>
      <c r="E48" s="69"/>
      <c r="F48" s="69"/>
      <c r="G48" s="69"/>
      <c r="H48" s="69"/>
      <c r="I48" s="69"/>
      <c r="J48" s="69"/>
      <c r="K48" s="69"/>
      <c r="L48" s="69"/>
      <c r="M48" s="69"/>
      <c r="N48" s="69"/>
      <c r="O48" s="69"/>
      <c r="P48" s="69"/>
      <c r="Q48" s="67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row>
    <row r="49" spans="1:51" ht="15" customHeight="1" x14ac:dyDescent="0.25">
      <c r="A49" s="79"/>
      <c r="B49" s="678"/>
      <c r="C49" s="678"/>
      <c r="D49" s="69"/>
      <c r="E49" s="69"/>
      <c r="F49" s="69"/>
      <c r="G49" s="69"/>
      <c r="H49" s="69"/>
      <c r="I49" s="69"/>
      <c r="J49" s="69"/>
      <c r="K49" s="69"/>
      <c r="L49" s="69"/>
      <c r="M49" s="69"/>
      <c r="N49" s="69"/>
      <c r="O49" s="69"/>
      <c r="P49" s="69"/>
      <c r="Q49" s="67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row>
    <row r="50" spans="1:51" ht="15" customHeight="1" x14ac:dyDescent="0.25">
      <c r="A50" s="859" t="s">
        <v>810</v>
      </c>
      <c r="B50" s="859"/>
      <c r="C50" s="859"/>
      <c r="D50" s="69"/>
      <c r="E50" s="69"/>
      <c r="F50" s="69"/>
      <c r="G50" s="69"/>
      <c r="H50" s="69"/>
      <c r="I50" s="69"/>
      <c r="J50" s="69"/>
      <c r="K50" s="69"/>
      <c r="L50" s="69"/>
      <c r="M50" s="69"/>
      <c r="N50" s="69"/>
      <c r="O50" s="69"/>
      <c r="P50" s="69"/>
      <c r="Q50" s="67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row>
    <row r="51" spans="1:51" ht="15" customHeight="1" x14ac:dyDescent="0.25">
      <c r="A51" s="859"/>
      <c r="B51" s="859"/>
      <c r="C51" s="859"/>
      <c r="D51" s="69"/>
      <c r="E51" s="69"/>
      <c r="F51" s="69"/>
      <c r="G51" s="69"/>
      <c r="H51" s="69"/>
      <c r="I51" s="69"/>
      <c r="J51" s="69"/>
      <c r="K51" s="69"/>
      <c r="L51" s="69"/>
      <c r="M51" s="69"/>
      <c r="N51" s="69"/>
      <c r="O51" s="69"/>
      <c r="P51" s="69"/>
      <c r="Q51" s="67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row>
    <row r="52" spans="1:51" ht="15" customHeight="1" x14ac:dyDescent="0.25">
      <c r="A52" s="851" t="s">
        <v>29</v>
      </c>
      <c r="B52" s="851"/>
      <c r="C52" s="851"/>
      <c r="D52" s="69"/>
      <c r="E52" s="69"/>
      <c r="F52" s="69"/>
      <c r="G52" s="69"/>
      <c r="H52" s="69"/>
      <c r="I52" s="69"/>
      <c r="J52" s="69"/>
      <c r="K52" s="69"/>
      <c r="L52" s="69"/>
      <c r="M52" s="69"/>
      <c r="N52" s="69"/>
      <c r="O52" s="69"/>
      <c r="P52" s="69"/>
      <c r="Q52" s="67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row>
    <row r="53" spans="1:51" ht="15" customHeight="1" x14ac:dyDescent="0.25">
      <c r="A53" s="851"/>
      <c r="B53" s="851"/>
      <c r="C53" s="851"/>
      <c r="D53" s="69"/>
      <c r="E53" s="69"/>
      <c r="F53" s="69"/>
      <c r="G53" s="69"/>
      <c r="H53" s="69"/>
      <c r="I53" s="69"/>
      <c r="J53" s="69"/>
      <c r="K53" s="69"/>
      <c r="L53" s="69"/>
      <c r="M53" s="69"/>
      <c r="N53" s="69"/>
      <c r="O53" s="69"/>
      <c r="P53" s="69"/>
      <c r="Q53" s="67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row>
    <row r="54" spans="1:51" ht="15" customHeight="1" x14ac:dyDescent="0.25">
      <c r="A54" s="78"/>
      <c r="B54" s="78"/>
      <c r="C54" s="78"/>
      <c r="D54" s="69"/>
      <c r="E54" s="69"/>
      <c r="F54" s="69"/>
      <c r="G54" s="69"/>
      <c r="H54" s="69"/>
      <c r="I54" s="69"/>
      <c r="J54" s="69"/>
      <c r="K54" s="69"/>
      <c r="L54" s="69"/>
      <c r="M54" s="69"/>
      <c r="N54" s="69"/>
      <c r="O54" s="69"/>
      <c r="P54" s="69"/>
      <c r="Q54" s="67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row>
    <row r="55" spans="1:51" ht="15" customHeight="1" x14ac:dyDescent="0.25">
      <c r="A55" s="78"/>
      <c r="B55" s="78"/>
      <c r="C55" s="78"/>
      <c r="D55" s="69"/>
      <c r="E55" s="69"/>
      <c r="F55" s="69"/>
      <c r="G55" s="69"/>
      <c r="H55" s="69"/>
      <c r="I55" s="69"/>
      <c r="J55" s="69"/>
      <c r="K55" s="69"/>
      <c r="L55" s="69"/>
      <c r="M55" s="69"/>
      <c r="N55" s="69"/>
      <c r="O55" s="69"/>
      <c r="P55" s="69"/>
      <c r="Q55" s="67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row>
    <row r="56" spans="1:51" ht="15" customHeight="1" x14ac:dyDescent="0.25">
      <c r="A56" s="78"/>
      <c r="B56" s="78"/>
      <c r="C56" s="78"/>
      <c r="D56" s="69"/>
      <c r="E56" s="69"/>
      <c r="F56" s="69"/>
      <c r="G56" s="69"/>
      <c r="H56" s="69"/>
      <c r="I56" s="69"/>
      <c r="J56" s="69"/>
      <c r="K56" s="69"/>
      <c r="L56" s="69"/>
      <c r="M56" s="69"/>
      <c r="N56" s="69"/>
      <c r="O56" s="69"/>
      <c r="P56" s="69"/>
      <c r="Q56" s="67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row>
    <row r="57" spans="1:51" ht="15" customHeight="1" x14ac:dyDescent="0.25">
      <c r="A57" s="78"/>
      <c r="B57" s="78"/>
      <c r="C57" s="78"/>
      <c r="D57" s="69"/>
      <c r="E57" s="69"/>
      <c r="F57" s="69"/>
      <c r="G57" s="69"/>
      <c r="H57" s="69"/>
      <c r="I57" s="69"/>
      <c r="J57" s="69"/>
      <c r="K57" s="69"/>
      <c r="L57" s="69"/>
      <c r="M57" s="69"/>
      <c r="N57" s="69"/>
      <c r="O57" s="69"/>
      <c r="P57" s="69"/>
      <c r="Q57" s="67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row>
    <row r="58" spans="1:51" ht="15" customHeight="1" x14ac:dyDescent="0.25">
      <c r="D58" s="69"/>
      <c r="E58" s="69"/>
      <c r="F58" s="69"/>
      <c r="G58" s="69"/>
      <c r="H58" s="69"/>
      <c r="I58" s="69"/>
      <c r="J58" s="69"/>
      <c r="K58" s="69"/>
      <c r="L58" s="69"/>
      <c r="M58" s="69"/>
      <c r="N58" s="69"/>
      <c r="O58" s="69"/>
      <c r="P58" s="69"/>
      <c r="Q58" s="67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row>
    <row r="59" spans="1:51" ht="15" customHeight="1" x14ac:dyDescent="0.25">
      <c r="D59" s="69"/>
      <c r="E59" s="69"/>
      <c r="F59" s="69"/>
      <c r="G59" s="69"/>
      <c r="H59" s="69"/>
      <c r="I59" s="69"/>
      <c r="J59" s="69"/>
      <c r="K59" s="69"/>
      <c r="L59" s="69"/>
      <c r="M59" s="69"/>
      <c r="N59" s="69"/>
      <c r="O59" s="69"/>
      <c r="P59" s="69"/>
      <c r="Q59" s="67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row>
    <row r="60" spans="1:51" ht="15" customHeight="1" x14ac:dyDescent="0.25">
      <c r="D60" s="69"/>
      <c r="E60" s="69"/>
      <c r="F60" s="69"/>
      <c r="G60" s="69"/>
      <c r="H60" s="69"/>
      <c r="I60" s="69"/>
      <c r="J60" s="69"/>
      <c r="K60" s="69"/>
      <c r="L60" s="69"/>
      <c r="M60" s="69"/>
      <c r="N60" s="69"/>
      <c r="O60" s="69"/>
      <c r="P60" s="69"/>
      <c r="Q60" s="67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row>
    <row r="61" spans="1:51" ht="15" customHeight="1" x14ac:dyDescent="0.25">
      <c r="D61" s="69"/>
      <c r="E61" s="69"/>
      <c r="F61" s="69"/>
      <c r="G61" s="69"/>
      <c r="H61" s="69"/>
      <c r="I61" s="69"/>
      <c r="J61" s="69"/>
      <c r="K61" s="69"/>
      <c r="L61" s="69"/>
      <c r="M61" s="69"/>
      <c r="N61" s="69"/>
      <c r="O61" s="69"/>
      <c r="P61" s="69"/>
      <c r="Q61" s="67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row>
    <row r="62" spans="1:51" ht="15" customHeight="1" x14ac:dyDescent="0.25">
      <c r="D62" s="69"/>
      <c r="E62" s="69"/>
      <c r="F62" s="69"/>
      <c r="G62" s="69"/>
      <c r="H62" s="69"/>
      <c r="I62" s="69"/>
      <c r="J62" s="69"/>
      <c r="K62" s="69"/>
      <c r="L62" s="69"/>
      <c r="M62" s="69"/>
      <c r="N62" s="69"/>
      <c r="O62" s="69"/>
      <c r="P62" s="69"/>
      <c r="Q62" s="67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row>
    <row r="63" spans="1:51" ht="15" customHeight="1" x14ac:dyDescent="0.25">
      <c r="D63" s="69"/>
      <c r="E63" s="69"/>
      <c r="F63" s="69"/>
      <c r="G63" s="69"/>
      <c r="H63" s="69"/>
      <c r="I63" s="69"/>
      <c r="J63" s="69"/>
      <c r="K63" s="69"/>
      <c r="L63" s="69"/>
      <c r="M63" s="69"/>
      <c r="N63" s="69"/>
      <c r="O63" s="69"/>
      <c r="P63" s="69"/>
      <c r="Q63" s="67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row>
    <row r="64" spans="1:51" ht="15" customHeight="1" x14ac:dyDescent="0.25">
      <c r="D64" s="69"/>
      <c r="E64" s="69"/>
      <c r="F64" s="69"/>
      <c r="G64" s="69"/>
      <c r="H64" s="69"/>
      <c r="I64" s="69"/>
      <c r="J64" s="69"/>
      <c r="K64" s="69"/>
      <c r="L64" s="69"/>
      <c r="M64" s="69"/>
      <c r="N64" s="69"/>
      <c r="O64" s="69"/>
      <c r="P64" s="69"/>
      <c r="Q64" s="67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row>
    <row r="65" spans="4:51" ht="15" customHeight="1" x14ac:dyDescent="0.25">
      <c r="D65" s="69"/>
      <c r="E65" s="69"/>
      <c r="F65" s="69"/>
      <c r="G65" s="69"/>
      <c r="H65" s="69"/>
      <c r="I65" s="69"/>
      <c r="J65" s="69"/>
      <c r="K65" s="69"/>
      <c r="L65" s="69"/>
      <c r="M65" s="69"/>
      <c r="N65" s="69"/>
      <c r="O65" s="69"/>
      <c r="P65" s="69"/>
      <c r="Q65" s="67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row>
    <row r="66" spans="4:51" ht="15" customHeight="1" x14ac:dyDescent="0.25">
      <c r="D66" s="69"/>
      <c r="E66" s="69"/>
      <c r="F66" s="69"/>
      <c r="G66" s="69"/>
      <c r="H66" s="69"/>
      <c r="I66" s="69"/>
      <c r="J66" s="69"/>
      <c r="K66" s="69"/>
      <c r="L66" s="69"/>
      <c r="M66" s="69"/>
      <c r="N66" s="69"/>
      <c r="O66" s="69"/>
      <c r="P66" s="69"/>
      <c r="Q66" s="67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4:51" ht="15" customHeight="1" x14ac:dyDescent="0.25">
      <c r="D67" s="69"/>
      <c r="E67" s="69"/>
      <c r="F67" s="69"/>
      <c r="G67" s="69"/>
      <c r="H67" s="69"/>
      <c r="I67" s="69"/>
      <c r="J67" s="69"/>
      <c r="K67" s="69"/>
      <c r="L67" s="69"/>
      <c r="M67" s="69"/>
      <c r="N67" s="69"/>
      <c r="O67" s="69"/>
      <c r="P67" s="69"/>
      <c r="Q67" s="67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4:51" ht="15" customHeight="1" x14ac:dyDescent="0.25">
      <c r="D68" s="69"/>
      <c r="E68" s="69"/>
      <c r="F68" s="69"/>
      <c r="G68" s="69"/>
      <c r="H68" s="69"/>
      <c r="I68" s="69"/>
      <c r="J68" s="69"/>
      <c r="K68" s="69"/>
      <c r="L68" s="69"/>
      <c r="M68" s="69"/>
      <c r="N68" s="69"/>
      <c r="O68" s="69"/>
      <c r="P68" s="69"/>
      <c r="Q68" s="67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row>
    <row r="69" spans="4:51" ht="15" customHeight="1" x14ac:dyDescent="0.25">
      <c r="D69" s="69"/>
      <c r="E69" s="69"/>
      <c r="F69" s="69"/>
      <c r="G69" s="69"/>
      <c r="H69" s="69"/>
      <c r="I69" s="69"/>
      <c r="J69" s="69"/>
      <c r="K69" s="69"/>
      <c r="L69" s="69"/>
      <c r="M69" s="69"/>
      <c r="N69" s="69"/>
      <c r="O69" s="69"/>
      <c r="P69" s="69"/>
      <c r="Q69" s="67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row>
    <row r="70" spans="4:51" ht="15" customHeight="1" x14ac:dyDescent="0.25">
      <c r="D70" s="69"/>
      <c r="E70" s="69"/>
      <c r="F70" s="69"/>
      <c r="G70" s="69"/>
      <c r="H70" s="69"/>
      <c r="I70" s="69"/>
      <c r="J70" s="69"/>
      <c r="K70" s="69"/>
      <c r="L70" s="69"/>
      <c r="M70" s="69"/>
      <c r="N70" s="69"/>
      <c r="O70" s="69"/>
      <c r="P70" s="69"/>
      <c r="Q70" s="67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row>
    <row r="71" spans="4:51" ht="15" customHeight="1" x14ac:dyDescent="0.25">
      <c r="D71" s="69"/>
      <c r="E71" s="69"/>
      <c r="F71" s="69"/>
      <c r="G71" s="69"/>
      <c r="H71" s="69"/>
      <c r="I71" s="69"/>
      <c r="J71" s="69"/>
      <c r="K71" s="69"/>
      <c r="L71" s="69"/>
      <c r="M71" s="69"/>
      <c r="N71" s="69"/>
      <c r="O71" s="69"/>
      <c r="P71" s="69"/>
      <c r="Q71" s="67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row>
    <row r="72" spans="4:51" ht="15" customHeight="1" x14ac:dyDescent="0.25">
      <c r="D72" s="69"/>
      <c r="E72" s="69"/>
      <c r="F72" s="69"/>
      <c r="G72" s="69"/>
      <c r="H72" s="69"/>
      <c r="I72" s="69"/>
      <c r="J72" s="69"/>
      <c r="K72" s="69"/>
      <c r="L72" s="69"/>
      <c r="M72" s="69"/>
      <c r="N72" s="69"/>
      <c r="O72" s="69"/>
      <c r="P72" s="69"/>
      <c r="Q72" s="67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row>
    <row r="73" spans="4:51" ht="15" customHeight="1" x14ac:dyDescent="0.25">
      <c r="D73" s="69"/>
      <c r="E73" s="69"/>
      <c r="F73" s="69"/>
      <c r="G73" s="69"/>
      <c r="H73" s="69"/>
      <c r="I73" s="69"/>
      <c r="J73" s="69"/>
      <c r="K73" s="69"/>
      <c r="L73" s="69"/>
      <c r="M73" s="69"/>
      <c r="N73" s="69"/>
      <c r="O73" s="69"/>
      <c r="P73" s="69"/>
      <c r="Q73" s="67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row>
    <row r="74" spans="4:51" ht="15" customHeight="1" x14ac:dyDescent="0.25">
      <c r="D74" s="69"/>
      <c r="E74" s="69"/>
      <c r="F74" s="69"/>
      <c r="G74" s="69"/>
      <c r="H74" s="69"/>
      <c r="I74" s="69"/>
      <c r="J74" s="69"/>
      <c r="K74" s="69"/>
      <c r="L74" s="69"/>
      <c r="M74" s="69"/>
      <c r="N74" s="69"/>
      <c r="O74" s="69"/>
      <c r="P74" s="69"/>
      <c r="Q74" s="67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4:51" ht="15" customHeight="1" x14ac:dyDescent="0.25">
      <c r="D75" s="69"/>
      <c r="E75" s="69"/>
      <c r="F75" s="69"/>
      <c r="G75" s="69"/>
      <c r="H75" s="69"/>
      <c r="I75" s="69"/>
      <c r="J75" s="69"/>
      <c r="K75" s="69"/>
      <c r="L75" s="69"/>
      <c r="M75" s="69"/>
      <c r="N75" s="69"/>
      <c r="O75" s="69"/>
      <c r="P75" s="69"/>
      <c r="Q75" s="67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4:51" ht="15" customHeight="1" x14ac:dyDescent="0.25">
      <c r="D76" s="69"/>
      <c r="E76" s="69"/>
      <c r="F76" s="69"/>
      <c r="G76" s="69"/>
      <c r="H76" s="69"/>
      <c r="I76" s="69"/>
      <c r="J76" s="69"/>
      <c r="K76" s="69"/>
      <c r="L76" s="69"/>
      <c r="M76" s="69"/>
      <c r="N76" s="69"/>
      <c r="O76" s="69"/>
      <c r="P76" s="69"/>
      <c r="Q76" s="67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4:51" ht="15" customHeight="1" x14ac:dyDescent="0.25">
      <c r="D77" s="69"/>
      <c r="E77" s="69"/>
      <c r="F77" s="69"/>
      <c r="G77" s="69"/>
      <c r="H77" s="69"/>
      <c r="I77" s="69"/>
      <c r="J77" s="69"/>
      <c r="K77" s="69"/>
      <c r="L77" s="69"/>
      <c r="M77" s="69"/>
      <c r="N77" s="69"/>
      <c r="O77" s="69"/>
      <c r="P77" s="69"/>
      <c r="Q77" s="67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4:51" ht="15" customHeight="1" x14ac:dyDescent="0.25">
      <c r="D78" s="69"/>
      <c r="E78" s="69"/>
      <c r="F78" s="69"/>
      <c r="G78" s="69"/>
      <c r="H78" s="69"/>
      <c r="I78" s="69"/>
      <c r="J78" s="69"/>
      <c r="K78" s="69"/>
      <c r="L78" s="69"/>
      <c r="M78" s="69"/>
      <c r="N78" s="69"/>
      <c r="O78" s="69"/>
      <c r="P78" s="69"/>
      <c r="Q78" s="67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4:51" ht="15" customHeight="1" x14ac:dyDescent="0.25">
      <c r="D79" s="69"/>
      <c r="E79" s="69"/>
      <c r="F79" s="69"/>
      <c r="G79" s="69"/>
      <c r="H79" s="69"/>
      <c r="I79" s="69"/>
      <c r="J79" s="69"/>
      <c r="K79" s="69"/>
      <c r="L79" s="69"/>
      <c r="M79" s="69"/>
      <c r="N79" s="69"/>
      <c r="O79" s="69"/>
      <c r="P79" s="69"/>
      <c r="Q79" s="67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4:51" ht="15" customHeight="1" x14ac:dyDescent="0.25">
      <c r="D80" s="69"/>
      <c r="E80" s="69"/>
      <c r="F80" s="69"/>
      <c r="G80" s="69"/>
      <c r="H80" s="69"/>
      <c r="I80" s="69"/>
      <c r="J80" s="69"/>
      <c r="K80" s="69"/>
      <c r="L80" s="69"/>
      <c r="M80" s="69"/>
      <c r="N80" s="69"/>
      <c r="O80" s="69"/>
      <c r="P80" s="69"/>
      <c r="Q80" s="67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4:51" ht="15" customHeight="1" x14ac:dyDescent="0.25">
      <c r="D81" s="69"/>
      <c r="E81" s="69"/>
      <c r="F81" s="69"/>
      <c r="G81" s="69"/>
      <c r="H81" s="69"/>
      <c r="I81" s="69"/>
      <c r="J81" s="69"/>
      <c r="K81" s="69"/>
      <c r="L81" s="69"/>
      <c r="M81" s="69"/>
      <c r="N81" s="69"/>
      <c r="O81" s="69"/>
      <c r="P81" s="69"/>
      <c r="Q81" s="67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4:51" ht="15" customHeight="1" x14ac:dyDescent="0.25">
      <c r="D82" s="69"/>
      <c r="E82" s="69"/>
      <c r="F82" s="69"/>
      <c r="G82" s="69"/>
      <c r="H82" s="69"/>
      <c r="I82" s="69"/>
      <c r="J82" s="69"/>
      <c r="K82" s="69"/>
      <c r="L82" s="69"/>
      <c r="M82" s="69"/>
      <c r="N82" s="69"/>
      <c r="O82" s="69"/>
      <c r="P82" s="69"/>
      <c r="Q82" s="67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row>
    <row r="83" spans="4:51" ht="15" customHeight="1" x14ac:dyDescent="0.25">
      <c r="D83" s="69"/>
      <c r="E83" s="69"/>
      <c r="F83" s="69"/>
      <c r="G83" s="69"/>
      <c r="H83" s="69"/>
      <c r="I83" s="69"/>
      <c r="J83" s="69"/>
      <c r="K83" s="69"/>
      <c r="L83" s="69"/>
      <c r="M83" s="69"/>
      <c r="N83" s="69"/>
      <c r="O83" s="69"/>
      <c r="P83" s="69"/>
      <c r="Q83" s="67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row>
    <row r="84" spans="4:51" ht="15" customHeight="1" x14ac:dyDescent="0.25">
      <c r="D84" s="69"/>
      <c r="E84" s="69"/>
      <c r="F84" s="69"/>
      <c r="G84" s="69"/>
      <c r="H84" s="69"/>
      <c r="I84" s="69"/>
      <c r="J84" s="69"/>
      <c r="K84" s="69"/>
      <c r="L84" s="69"/>
      <c r="M84" s="69"/>
      <c r="N84" s="69"/>
      <c r="O84" s="69"/>
      <c r="P84" s="69"/>
      <c r="Q84" s="67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4:51" ht="15" customHeight="1" x14ac:dyDescent="0.25">
      <c r="D85" s="69"/>
      <c r="E85" s="69"/>
      <c r="F85" s="69"/>
      <c r="G85" s="69"/>
      <c r="H85" s="69"/>
      <c r="I85" s="69"/>
      <c r="J85" s="69"/>
      <c r="K85" s="69"/>
      <c r="L85" s="69"/>
      <c r="M85" s="69"/>
      <c r="N85" s="69"/>
      <c r="O85" s="69"/>
      <c r="P85" s="69"/>
      <c r="Q85" s="67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row>
    <row r="86" spans="4:51" ht="15" customHeight="1" x14ac:dyDescent="0.25">
      <c r="D86" s="69"/>
      <c r="E86" s="69"/>
      <c r="F86" s="69"/>
      <c r="G86" s="69"/>
      <c r="H86" s="69"/>
      <c r="I86" s="69"/>
      <c r="J86" s="69"/>
      <c r="K86" s="69"/>
      <c r="L86" s="69"/>
      <c r="M86" s="69"/>
      <c r="N86" s="69"/>
      <c r="O86" s="69"/>
      <c r="P86" s="69"/>
      <c r="Q86" s="67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row>
    <row r="87" spans="4:51" ht="15" customHeight="1" x14ac:dyDescent="0.25">
      <c r="D87" s="69"/>
      <c r="E87" s="69"/>
      <c r="F87" s="69"/>
      <c r="G87" s="69"/>
      <c r="H87" s="69"/>
      <c r="I87" s="69"/>
      <c r="J87" s="69"/>
      <c r="K87" s="69"/>
      <c r="L87" s="69"/>
      <c r="M87" s="69"/>
      <c r="N87" s="69"/>
      <c r="O87" s="69"/>
      <c r="P87" s="69"/>
      <c r="Q87" s="67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row>
    <row r="88" spans="4:51" ht="15" customHeight="1" x14ac:dyDescent="0.25">
      <c r="D88" s="69"/>
      <c r="E88" s="69"/>
      <c r="F88" s="69"/>
      <c r="G88" s="69"/>
      <c r="H88" s="69"/>
      <c r="I88" s="69"/>
      <c r="J88" s="69"/>
      <c r="K88" s="69"/>
      <c r="L88" s="69"/>
      <c r="M88" s="69"/>
      <c r="N88" s="69"/>
      <c r="O88" s="69"/>
      <c r="P88" s="69"/>
      <c r="Q88" s="67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row>
    <row r="89" spans="4:51" ht="15" customHeight="1" x14ac:dyDescent="0.25">
      <c r="D89" s="69"/>
      <c r="E89" s="69"/>
      <c r="F89" s="69"/>
      <c r="G89" s="69"/>
      <c r="H89" s="69"/>
      <c r="I89" s="69"/>
      <c r="J89" s="69"/>
      <c r="K89" s="69"/>
      <c r="L89" s="69"/>
      <c r="M89" s="69"/>
      <c r="N89" s="69"/>
      <c r="O89" s="69"/>
      <c r="P89" s="69"/>
      <c r="Q89" s="67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row>
    <row r="90" spans="4:51" ht="15" customHeight="1" x14ac:dyDescent="0.25">
      <c r="D90" s="69"/>
      <c r="E90" s="69"/>
      <c r="F90" s="69"/>
      <c r="G90" s="69"/>
      <c r="H90" s="69"/>
      <c r="I90" s="69"/>
      <c r="J90" s="69"/>
      <c r="K90" s="69"/>
      <c r="L90" s="69"/>
      <c r="M90" s="69"/>
      <c r="N90" s="69"/>
      <c r="O90" s="69"/>
      <c r="P90" s="69"/>
      <c r="Q90" s="67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row>
    <row r="91" spans="4:51" ht="15" customHeight="1" x14ac:dyDescent="0.25">
      <c r="D91" s="69"/>
      <c r="E91" s="69"/>
      <c r="F91" s="69"/>
      <c r="G91" s="69"/>
      <c r="H91" s="69"/>
      <c r="I91" s="69"/>
      <c r="J91" s="69"/>
      <c r="K91" s="69"/>
      <c r="L91" s="69"/>
      <c r="M91" s="69"/>
      <c r="N91" s="69"/>
      <c r="O91" s="69"/>
      <c r="P91" s="69"/>
      <c r="Q91" s="67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row>
    <row r="92" spans="4:51" ht="15" customHeight="1" x14ac:dyDescent="0.25">
      <c r="D92" s="69"/>
      <c r="E92" s="69"/>
      <c r="F92" s="69"/>
      <c r="G92" s="69"/>
      <c r="H92" s="69"/>
      <c r="I92" s="69"/>
      <c r="J92" s="69"/>
      <c r="K92" s="69"/>
      <c r="L92" s="69"/>
      <c r="M92" s="69"/>
      <c r="N92" s="69"/>
      <c r="O92" s="69"/>
      <c r="P92" s="69"/>
      <c r="Q92" s="67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row>
    <row r="93" spans="4:51" ht="15" customHeight="1" x14ac:dyDescent="0.25">
      <c r="D93" s="69"/>
      <c r="E93" s="69"/>
      <c r="F93" s="69"/>
      <c r="G93" s="69"/>
      <c r="H93" s="69"/>
      <c r="I93" s="69"/>
      <c r="J93" s="69"/>
      <c r="K93" s="69"/>
      <c r="L93" s="69"/>
      <c r="M93" s="69"/>
      <c r="N93" s="69"/>
      <c r="O93" s="69"/>
      <c r="P93" s="69"/>
      <c r="Q93" s="67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row>
    <row r="94" spans="4:51" ht="15" customHeight="1" x14ac:dyDescent="0.25">
      <c r="D94" s="69"/>
      <c r="E94" s="69"/>
      <c r="F94" s="69"/>
      <c r="G94" s="69"/>
      <c r="H94" s="69"/>
      <c r="I94" s="69"/>
      <c r="J94" s="69"/>
      <c r="K94" s="69"/>
      <c r="L94" s="69"/>
      <c r="M94" s="69"/>
      <c r="N94" s="69"/>
      <c r="O94" s="69"/>
      <c r="P94" s="69"/>
      <c r="Q94" s="67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row>
    <row r="95" spans="4:51" ht="15" customHeight="1" x14ac:dyDescent="0.25">
      <c r="D95" s="69"/>
      <c r="E95" s="69"/>
      <c r="F95" s="69"/>
      <c r="G95" s="69"/>
      <c r="H95" s="69"/>
      <c r="I95" s="69"/>
      <c r="J95" s="69"/>
      <c r="K95" s="69"/>
      <c r="L95" s="69"/>
      <c r="M95" s="69"/>
      <c r="N95" s="69"/>
      <c r="O95" s="69"/>
      <c r="P95" s="69"/>
      <c r="Q95" s="67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row>
    <row r="96" spans="4:51" ht="15" customHeight="1" x14ac:dyDescent="0.25">
      <c r="D96" s="69"/>
      <c r="E96" s="69"/>
      <c r="F96" s="69"/>
      <c r="G96" s="69"/>
      <c r="H96" s="69"/>
      <c r="I96" s="69"/>
      <c r="J96" s="69"/>
      <c r="K96" s="69"/>
      <c r="L96" s="69"/>
      <c r="M96" s="69"/>
      <c r="N96" s="69"/>
      <c r="O96" s="69"/>
      <c r="P96" s="69"/>
      <c r="Q96" s="67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row>
    <row r="97" spans="4:51" ht="15" customHeight="1" x14ac:dyDescent="0.25">
      <c r="D97" s="69"/>
      <c r="E97" s="69"/>
      <c r="F97" s="69"/>
      <c r="G97" s="69"/>
      <c r="H97" s="69"/>
      <c r="I97" s="69"/>
      <c r="J97" s="69"/>
      <c r="K97" s="69"/>
      <c r="L97" s="69"/>
      <c r="M97" s="69"/>
      <c r="N97" s="69"/>
      <c r="O97" s="69"/>
      <c r="P97" s="69"/>
      <c r="Q97" s="67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row>
    <row r="98" spans="4:51" ht="15" customHeight="1" x14ac:dyDescent="0.25">
      <c r="D98" s="69"/>
      <c r="E98" s="69"/>
      <c r="F98" s="69"/>
      <c r="G98" s="69"/>
      <c r="H98" s="69"/>
      <c r="I98" s="69"/>
      <c r="J98" s="69"/>
      <c r="K98" s="69"/>
      <c r="L98" s="69"/>
      <c r="M98" s="69"/>
      <c r="N98" s="69"/>
      <c r="O98" s="69"/>
      <c r="P98" s="69"/>
      <c r="Q98" s="67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row>
    <row r="99" spans="4:51" ht="15" customHeight="1" x14ac:dyDescent="0.25">
      <c r="D99" s="69"/>
      <c r="E99" s="69"/>
      <c r="F99" s="69"/>
      <c r="G99" s="69"/>
      <c r="H99" s="69"/>
      <c r="I99" s="69"/>
      <c r="J99" s="69"/>
      <c r="K99" s="69"/>
      <c r="L99" s="69"/>
      <c r="M99" s="69"/>
      <c r="N99" s="69"/>
      <c r="O99" s="69"/>
      <c r="P99" s="69"/>
      <c r="Q99" s="67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row>
    <row r="100" spans="4:51" ht="15" customHeight="1" x14ac:dyDescent="0.25">
      <c r="D100" s="69"/>
      <c r="E100" s="69"/>
      <c r="F100" s="69"/>
      <c r="G100" s="69"/>
      <c r="H100" s="69"/>
      <c r="I100" s="69"/>
      <c r="J100" s="69"/>
      <c r="K100" s="69"/>
      <c r="L100" s="69"/>
      <c r="M100" s="69"/>
      <c r="N100" s="69"/>
      <c r="O100" s="69"/>
      <c r="P100" s="69"/>
      <c r="Q100" s="67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row>
    <row r="101" spans="4:51" ht="15" customHeight="1" x14ac:dyDescent="0.25">
      <c r="D101" s="69"/>
      <c r="E101" s="69"/>
      <c r="F101" s="69"/>
      <c r="G101" s="69"/>
      <c r="H101" s="69"/>
      <c r="I101" s="69"/>
      <c r="J101" s="69"/>
      <c r="K101" s="69"/>
      <c r="L101" s="69"/>
      <c r="M101" s="69"/>
      <c r="N101" s="69"/>
      <c r="O101" s="69"/>
      <c r="P101" s="69"/>
      <c r="Q101" s="67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row>
    <row r="102" spans="4:51" ht="15" customHeight="1" x14ac:dyDescent="0.25">
      <c r="D102" s="69"/>
      <c r="E102" s="69"/>
      <c r="F102" s="69"/>
      <c r="G102" s="69"/>
      <c r="H102" s="69"/>
      <c r="I102" s="69"/>
      <c r="J102" s="69"/>
      <c r="K102" s="69"/>
      <c r="L102" s="69"/>
      <c r="M102" s="69"/>
      <c r="N102" s="69"/>
      <c r="O102" s="69"/>
      <c r="P102" s="69"/>
      <c r="Q102" s="67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row>
    <row r="103" spans="4:51" ht="15" customHeight="1" x14ac:dyDescent="0.25">
      <c r="D103" s="69"/>
      <c r="E103" s="69"/>
      <c r="F103" s="69"/>
      <c r="G103" s="69"/>
      <c r="H103" s="69"/>
      <c r="I103" s="69"/>
      <c r="J103" s="69"/>
      <c r="K103" s="69"/>
      <c r="L103" s="69"/>
      <c r="M103" s="69"/>
      <c r="N103" s="69"/>
      <c r="O103" s="69"/>
      <c r="P103" s="69"/>
      <c r="Q103" s="67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row>
    <row r="104" spans="4:51" ht="15" customHeight="1" x14ac:dyDescent="0.25">
      <c r="D104" s="69"/>
      <c r="E104" s="69"/>
      <c r="F104" s="69"/>
      <c r="G104" s="69"/>
      <c r="H104" s="69"/>
      <c r="I104" s="69"/>
      <c r="J104" s="69"/>
      <c r="K104" s="69"/>
      <c r="L104" s="69"/>
      <c r="M104" s="69"/>
      <c r="N104" s="69"/>
      <c r="O104" s="69"/>
      <c r="P104" s="69"/>
      <c r="Q104" s="67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row>
    <row r="105" spans="4:51" ht="15" customHeight="1" x14ac:dyDescent="0.25">
      <c r="D105" s="69"/>
      <c r="E105" s="69"/>
      <c r="F105" s="69"/>
      <c r="G105" s="69"/>
      <c r="H105" s="69"/>
      <c r="I105" s="69"/>
      <c r="J105" s="69"/>
      <c r="K105" s="69"/>
      <c r="L105" s="69"/>
      <c r="M105" s="69"/>
      <c r="N105" s="69"/>
      <c r="O105" s="69"/>
      <c r="P105" s="69"/>
      <c r="Q105" s="67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row>
    <row r="106" spans="4:51" ht="15" customHeight="1" x14ac:dyDescent="0.25">
      <c r="D106" s="69"/>
      <c r="E106" s="69"/>
      <c r="F106" s="69"/>
      <c r="G106" s="69"/>
      <c r="H106" s="69"/>
      <c r="I106" s="69"/>
      <c r="J106" s="69"/>
      <c r="K106" s="69"/>
      <c r="L106" s="69"/>
      <c r="M106" s="69"/>
      <c r="N106" s="69"/>
      <c r="O106" s="69"/>
      <c r="P106" s="69"/>
      <c r="Q106" s="67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row>
    <row r="107" spans="4:51" ht="15" customHeight="1" x14ac:dyDescent="0.25">
      <c r="D107" s="69"/>
      <c r="E107" s="69"/>
      <c r="F107" s="69"/>
      <c r="G107" s="69"/>
      <c r="H107" s="69"/>
      <c r="I107" s="69"/>
      <c r="J107" s="69"/>
      <c r="K107" s="69"/>
      <c r="L107" s="69"/>
      <c r="M107" s="69"/>
      <c r="N107" s="69"/>
      <c r="O107" s="69"/>
      <c r="P107" s="69"/>
      <c r="Q107" s="67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row>
    <row r="108" spans="4:51" ht="15" customHeight="1" x14ac:dyDescent="0.25">
      <c r="D108" s="69"/>
      <c r="E108" s="69"/>
      <c r="F108" s="69"/>
      <c r="G108" s="69"/>
      <c r="H108" s="69"/>
      <c r="I108" s="69"/>
      <c r="J108" s="69"/>
      <c r="K108" s="69"/>
      <c r="L108" s="69"/>
      <c r="M108" s="69"/>
      <c r="N108" s="69"/>
      <c r="O108" s="69"/>
      <c r="P108" s="69"/>
      <c r="Q108" s="67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row>
    <row r="109" spans="4:51" ht="15" customHeight="1" x14ac:dyDescent="0.25">
      <c r="D109" s="69"/>
      <c r="E109" s="69"/>
      <c r="F109" s="69"/>
      <c r="G109" s="69"/>
      <c r="H109" s="69"/>
      <c r="I109" s="69"/>
      <c r="J109" s="69"/>
      <c r="K109" s="69"/>
      <c r="L109" s="69"/>
      <c r="M109" s="69"/>
      <c r="N109" s="69"/>
      <c r="O109" s="69"/>
      <c r="P109" s="69"/>
      <c r="Q109" s="67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row>
    <row r="110" spans="4:51" ht="15" customHeight="1" x14ac:dyDescent="0.25">
      <c r="D110" s="69"/>
      <c r="E110" s="69"/>
      <c r="F110" s="69"/>
      <c r="G110" s="69"/>
      <c r="H110" s="69"/>
      <c r="I110" s="69"/>
      <c r="J110" s="69"/>
      <c r="K110" s="69"/>
      <c r="L110" s="69"/>
      <c r="M110" s="69"/>
      <c r="N110" s="69"/>
      <c r="O110" s="69"/>
      <c r="P110" s="69"/>
      <c r="Q110" s="67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row>
    <row r="111" spans="4:51" ht="15" customHeight="1" x14ac:dyDescent="0.25">
      <c r="D111" s="69"/>
      <c r="E111" s="69"/>
      <c r="F111" s="69"/>
      <c r="G111" s="69"/>
      <c r="H111" s="69"/>
      <c r="I111" s="69"/>
      <c r="J111" s="69"/>
      <c r="K111" s="69"/>
      <c r="L111" s="69"/>
      <c r="M111" s="69"/>
      <c r="N111" s="69"/>
      <c r="O111" s="69"/>
      <c r="P111" s="69"/>
      <c r="Q111" s="67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row>
    <row r="112" spans="4:51" ht="15" customHeight="1" x14ac:dyDescent="0.25">
      <c r="D112" s="69"/>
      <c r="E112" s="69"/>
      <c r="F112" s="69"/>
      <c r="G112" s="69"/>
      <c r="H112" s="69"/>
      <c r="I112" s="69"/>
      <c r="J112" s="69"/>
      <c r="K112" s="69"/>
      <c r="L112" s="69"/>
      <c r="M112" s="69"/>
      <c r="N112" s="69"/>
      <c r="O112" s="69"/>
      <c r="P112" s="69"/>
      <c r="Q112" s="67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row>
    <row r="113" spans="4:51" ht="15" customHeight="1" x14ac:dyDescent="0.25">
      <c r="D113" s="69"/>
      <c r="E113" s="69"/>
      <c r="F113" s="69"/>
      <c r="G113" s="69"/>
      <c r="H113" s="69"/>
      <c r="I113" s="69"/>
      <c r="J113" s="69"/>
      <c r="K113" s="69"/>
      <c r="L113" s="69"/>
      <c r="M113" s="69"/>
      <c r="N113" s="69"/>
      <c r="O113" s="69"/>
      <c r="P113" s="69"/>
      <c r="Q113" s="67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row>
    <row r="114" spans="4:51" ht="15" customHeight="1" x14ac:dyDescent="0.25">
      <c r="D114" s="69"/>
      <c r="E114" s="69"/>
      <c r="F114" s="69"/>
      <c r="G114" s="69"/>
      <c r="H114" s="69"/>
      <c r="I114" s="69"/>
      <c r="J114" s="69"/>
      <c r="K114" s="69"/>
      <c r="L114" s="69"/>
      <c r="M114" s="69"/>
      <c r="N114" s="69"/>
      <c r="O114" s="69"/>
      <c r="P114" s="69"/>
      <c r="Q114" s="67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row>
    <row r="115" spans="4:51" ht="15" customHeight="1" x14ac:dyDescent="0.25">
      <c r="D115" s="69"/>
      <c r="E115" s="69"/>
      <c r="F115" s="69"/>
      <c r="G115" s="69"/>
      <c r="H115" s="69"/>
      <c r="I115" s="69"/>
      <c r="J115" s="69"/>
      <c r="K115" s="69"/>
      <c r="L115" s="69"/>
      <c r="M115" s="69"/>
      <c r="N115" s="69"/>
      <c r="O115" s="69"/>
      <c r="P115" s="69"/>
      <c r="Q115" s="67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row>
    <row r="116" spans="4:51" ht="15" customHeight="1" x14ac:dyDescent="0.25">
      <c r="D116" s="69"/>
      <c r="E116" s="69"/>
      <c r="F116" s="69"/>
      <c r="G116" s="69"/>
      <c r="H116" s="69"/>
      <c r="I116" s="69"/>
      <c r="J116" s="69"/>
      <c r="K116" s="69"/>
      <c r="L116" s="69"/>
      <c r="M116" s="69"/>
      <c r="N116" s="69"/>
      <c r="O116" s="69"/>
      <c r="P116" s="69"/>
      <c r="Q116" s="67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4:51" ht="15" customHeight="1" x14ac:dyDescent="0.25">
      <c r="D117" s="69"/>
      <c r="E117" s="69"/>
      <c r="F117" s="69"/>
      <c r="G117" s="69"/>
      <c r="H117" s="69"/>
      <c r="I117" s="69"/>
      <c r="J117" s="69"/>
      <c r="K117" s="69"/>
      <c r="L117" s="69"/>
      <c r="M117" s="69"/>
      <c r="N117" s="69"/>
      <c r="O117" s="69"/>
      <c r="P117" s="69"/>
      <c r="Q117" s="67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row>
    <row r="118" spans="4:51" ht="15" customHeight="1" x14ac:dyDescent="0.25">
      <c r="D118" s="69"/>
      <c r="E118" s="69"/>
      <c r="F118" s="69"/>
      <c r="G118" s="69"/>
      <c r="H118" s="69"/>
      <c r="I118" s="69"/>
      <c r="J118" s="69"/>
      <c r="K118" s="69"/>
      <c r="L118" s="69"/>
      <c r="M118" s="69"/>
      <c r="N118" s="69"/>
      <c r="O118" s="69"/>
      <c r="P118" s="69"/>
      <c r="Q118" s="67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row>
    <row r="119" spans="4:51" ht="15" customHeight="1" x14ac:dyDescent="0.25">
      <c r="D119" s="69"/>
      <c r="E119" s="69"/>
      <c r="F119" s="69"/>
      <c r="G119" s="69"/>
      <c r="H119" s="69"/>
      <c r="I119" s="69"/>
      <c r="J119" s="69"/>
      <c r="K119" s="69"/>
      <c r="L119" s="69"/>
      <c r="M119" s="69"/>
      <c r="N119" s="69"/>
      <c r="O119" s="69"/>
      <c r="P119" s="69"/>
      <c r="Q119" s="67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row>
    <row r="120" spans="4:51" ht="15" customHeight="1" x14ac:dyDescent="0.25">
      <c r="D120" s="69"/>
      <c r="E120" s="69"/>
      <c r="F120" s="69"/>
      <c r="G120" s="69"/>
      <c r="H120" s="69"/>
      <c r="I120" s="69"/>
      <c r="J120" s="69"/>
      <c r="K120" s="69"/>
      <c r="L120" s="69"/>
      <c r="M120" s="69"/>
      <c r="N120" s="69"/>
      <c r="O120" s="69"/>
      <c r="P120" s="69"/>
      <c r="Q120" s="67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row>
    <row r="121" spans="4:51" ht="15" customHeight="1" x14ac:dyDescent="0.25">
      <c r="D121" s="69"/>
      <c r="E121" s="69"/>
      <c r="F121" s="69"/>
      <c r="G121" s="69"/>
      <c r="H121" s="69"/>
      <c r="I121" s="69"/>
      <c r="J121" s="69"/>
      <c r="K121" s="69"/>
      <c r="L121" s="69"/>
      <c r="M121" s="69"/>
      <c r="N121" s="69"/>
      <c r="O121" s="69"/>
      <c r="P121" s="69"/>
      <c r="Q121" s="67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row>
    <row r="122" spans="4:51" ht="15" customHeight="1" x14ac:dyDescent="0.25">
      <c r="D122" s="69"/>
      <c r="E122" s="69"/>
      <c r="F122" s="69"/>
      <c r="G122" s="69"/>
      <c r="H122" s="69"/>
      <c r="I122" s="69"/>
      <c r="J122" s="69"/>
      <c r="K122" s="69"/>
      <c r="L122" s="69"/>
      <c r="M122" s="69"/>
      <c r="N122" s="69"/>
      <c r="O122" s="69"/>
      <c r="P122" s="69"/>
      <c r="Q122" s="67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row>
    <row r="123" spans="4:51" ht="15" customHeight="1" x14ac:dyDescent="0.25">
      <c r="D123" s="69"/>
      <c r="E123" s="69"/>
      <c r="F123" s="69"/>
      <c r="G123" s="69"/>
      <c r="H123" s="69"/>
      <c r="I123" s="69"/>
      <c r="J123" s="69"/>
      <c r="K123" s="69"/>
      <c r="L123" s="69"/>
      <c r="M123" s="69"/>
      <c r="N123" s="69"/>
      <c r="O123" s="69"/>
      <c r="P123" s="69"/>
      <c r="Q123" s="67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row>
    <row r="124" spans="4:51" ht="15" customHeight="1" x14ac:dyDescent="0.25">
      <c r="D124" s="69"/>
      <c r="E124" s="69"/>
      <c r="F124" s="69"/>
      <c r="G124" s="69"/>
      <c r="H124" s="69"/>
      <c r="I124" s="69"/>
      <c r="J124" s="69"/>
      <c r="K124" s="69"/>
      <c r="L124" s="69"/>
      <c r="M124" s="69"/>
      <c r="N124" s="69"/>
      <c r="O124" s="69"/>
      <c r="P124" s="69"/>
      <c r="Q124" s="67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row>
    <row r="125" spans="4:51" ht="15" customHeight="1" x14ac:dyDescent="0.25">
      <c r="D125" s="69"/>
      <c r="E125" s="69"/>
      <c r="F125" s="69"/>
      <c r="G125" s="69"/>
      <c r="H125" s="69"/>
      <c r="I125" s="69"/>
      <c r="J125" s="69"/>
      <c r="K125" s="69"/>
      <c r="L125" s="69"/>
      <c r="M125" s="69"/>
      <c r="N125" s="69"/>
      <c r="O125" s="69"/>
      <c r="P125" s="69"/>
      <c r="Q125" s="67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row>
    <row r="126" spans="4:51" ht="15" customHeight="1" x14ac:dyDescent="0.25">
      <c r="D126" s="69"/>
      <c r="E126" s="69"/>
      <c r="F126" s="69"/>
      <c r="G126" s="69"/>
      <c r="H126" s="69"/>
      <c r="I126" s="69"/>
      <c r="J126" s="69"/>
      <c r="K126" s="69"/>
      <c r="L126" s="69"/>
      <c r="M126" s="69"/>
      <c r="N126" s="69"/>
      <c r="O126" s="69"/>
      <c r="P126" s="69"/>
      <c r="Q126" s="67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row>
    <row r="127" spans="4:51" ht="15" customHeight="1" x14ac:dyDescent="0.25">
      <c r="D127" s="69"/>
      <c r="E127" s="69"/>
      <c r="F127" s="69"/>
      <c r="G127" s="69"/>
      <c r="H127" s="69"/>
      <c r="I127" s="69"/>
      <c r="J127" s="69"/>
      <c r="K127" s="69"/>
      <c r="L127" s="69"/>
      <c r="M127" s="69"/>
      <c r="N127" s="69"/>
      <c r="O127" s="69"/>
      <c r="P127" s="69"/>
      <c r="Q127" s="67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row>
    <row r="128" spans="4:51" ht="15" customHeight="1" x14ac:dyDescent="0.25">
      <c r="D128" s="69"/>
      <c r="E128" s="69"/>
      <c r="F128" s="69"/>
      <c r="G128" s="69"/>
      <c r="H128" s="69"/>
      <c r="I128" s="69"/>
      <c r="J128" s="69"/>
      <c r="K128" s="69"/>
      <c r="L128" s="69"/>
      <c r="M128" s="69"/>
      <c r="N128" s="69"/>
      <c r="O128" s="69"/>
      <c r="P128" s="69"/>
      <c r="Q128" s="67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row>
    <row r="129" spans="4:51" ht="15" customHeight="1" x14ac:dyDescent="0.25">
      <c r="D129" s="69"/>
      <c r="E129" s="69"/>
      <c r="F129" s="69"/>
      <c r="G129" s="69"/>
      <c r="H129" s="69"/>
      <c r="I129" s="69"/>
      <c r="J129" s="69"/>
      <c r="K129" s="69"/>
      <c r="L129" s="69"/>
      <c r="M129" s="69"/>
      <c r="N129" s="69"/>
      <c r="O129" s="69"/>
      <c r="P129" s="69"/>
      <c r="Q129" s="67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row>
    <row r="130" spans="4:51" ht="15" customHeight="1" x14ac:dyDescent="0.25">
      <c r="D130" s="69"/>
      <c r="E130" s="69"/>
      <c r="F130" s="69"/>
      <c r="G130" s="69"/>
      <c r="H130" s="69"/>
      <c r="I130" s="69"/>
      <c r="J130" s="69"/>
      <c r="K130" s="69"/>
      <c r="L130" s="69"/>
      <c r="M130" s="69"/>
      <c r="N130" s="69"/>
      <c r="O130" s="69"/>
      <c r="P130" s="69"/>
      <c r="Q130" s="67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row>
    <row r="131" spans="4:51" ht="15" customHeight="1" x14ac:dyDescent="0.25">
      <c r="D131" s="69"/>
      <c r="E131" s="69"/>
      <c r="F131" s="69"/>
      <c r="G131" s="69"/>
      <c r="H131" s="69"/>
      <c r="I131" s="69"/>
      <c r="J131" s="69"/>
      <c r="K131" s="69"/>
      <c r="L131" s="69"/>
      <c r="M131" s="69"/>
      <c r="N131" s="69"/>
      <c r="O131" s="69"/>
      <c r="P131" s="69"/>
      <c r="Q131" s="67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row>
    <row r="132" spans="4:51" ht="15" customHeight="1" x14ac:dyDescent="0.25">
      <c r="D132" s="69"/>
      <c r="E132" s="69"/>
      <c r="F132" s="69"/>
      <c r="G132" s="69"/>
      <c r="H132" s="69"/>
      <c r="I132" s="69"/>
      <c r="J132" s="69"/>
      <c r="K132" s="69"/>
      <c r="L132" s="69"/>
      <c r="M132" s="69"/>
      <c r="N132" s="69"/>
      <c r="O132" s="69"/>
      <c r="P132" s="69"/>
      <c r="Q132" s="67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row>
    <row r="133" spans="4:51" ht="15" customHeight="1" x14ac:dyDescent="0.25">
      <c r="D133" s="69"/>
      <c r="E133" s="69"/>
      <c r="F133" s="69"/>
      <c r="G133" s="69"/>
      <c r="H133" s="69"/>
      <c r="I133" s="69"/>
      <c r="J133" s="69"/>
      <c r="K133" s="69"/>
      <c r="L133" s="69"/>
      <c r="M133" s="69"/>
      <c r="N133" s="69"/>
      <c r="O133" s="69"/>
      <c r="P133" s="69"/>
      <c r="Q133" s="67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row>
    <row r="134" spans="4:51" ht="15" customHeight="1" x14ac:dyDescent="0.25">
      <c r="D134" s="69"/>
      <c r="E134" s="69"/>
      <c r="F134" s="69"/>
      <c r="G134" s="69"/>
      <c r="H134" s="69"/>
      <c r="I134" s="69"/>
      <c r="J134" s="69"/>
      <c r="K134" s="69"/>
      <c r="L134" s="69"/>
      <c r="M134" s="69"/>
      <c r="N134" s="69"/>
      <c r="O134" s="69"/>
      <c r="P134" s="69"/>
      <c r="Q134" s="67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row>
    <row r="135" spans="4:51" ht="15" customHeight="1" x14ac:dyDescent="0.25">
      <c r="D135" s="69"/>
      <c r="E135" s="69"/>
      <c r="F135" s="69"/>
      <c r="G135" s="69"/>
      <c r="H135" s="69"/>
      <c r="I135" s="69"/>
      <c r="J135" s="69"/>
      <c r="K135" s="69"/>
      <c r="L135" s="69"/>
      <c r="M135" s="69"/>
      <c r="N135" s="69"/>
      <c r="O135" s="69"/>
      <c r="P135" s="69"/>
      <c r="Q135" s="67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row>
    <row r="136" spans="4:51" ht="15" customHeight="1" x14ac:dyDescent="0.25">
      <c r="D136" s="69"/>
      <c r="E136" s="69"/>
      <c r="F136" s="69"/>
      <c r="G136" s="69"/>
      <c r="H136" s="69"/>
      <c r="I136" s="69"/>
      <c r="J136" s="69"/>
      <c r="K136" s="69"/>
      <c r="L136" s="69"/>
      <c r="M136" s="69"/>
      <c r="N136" s="69"/>
      <c r="O136" s="69"/>
      <c r="P136" s="69"/>
      <c r="Q136" s="67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4:51" ht="15" customHeight="1" x14ac:dyDescent="0.25">
      <c r="D137" s="69"/>
      <c r="E137" s="69"/>
      <c r="F137" s="69"/>
      <c r="G137" s="69"/>
      <c r="H137" s="69"/>
      <c r="I137" s="69"/>
      <c r="J137" s="69"/>
      <c r="K137" s="69"/>
      <c r="L137" s="69"/>
      <c r="M137" s="69"/>
      <c r="N137" s="69"/>
      <c r="O137" s="69"/>
      <c r="P137" s="69"/>
      <c r="Q137" s="67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row>
    <row r="138" spans="4:51" ht="15" customHeight="1" x14ac:dyDescent="0.25">
      <c r="D138" s="69"/>
      <c r="E138" s="69"/>
      <c r="F138" s="69"/>
      <c r="G138" s="69"/>
      <c r="H138" s="69"/>
      <c r="I138" s="69"/>
      <c r="J138" s="69"/>
      <c r="K138" s="69"/>
      <c r="L138" s="69"/>
      <c r="M138" s="69"/>
      <c r="N138" s="69"/>
      <c r="O138" s="69"/>
      <c r="P138" s="69"/>
      <c r="Q138" s="67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row>
    <row r="139" spans="4:51" ht="15" customHeight="1" x14ac:dyDescent="0.25">
      <c r="D139" s="69"/>
      <c r="E139" s="69"/>
      <c r="F139" s="69"/>
      <c r="G139" s="69"/>
      <c r="H139" s="69"/>
      <c r="I139" s="69"/>
      <c r="J139" s="69"/>
      <c r="K139" s="69"/>
      <c r="L139" s="69"/>
      <c r="M139" s="69"/>
      <c r="N139" s="69"/>
      <c r="O139" s="69"/>
      <c r="P139" s="69"/>
      <c r="Q139" s="67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row>
    <row r="140" spans="4:51" ht="15" customHeight="1" x14ac:dyDescent="0.25">
      <c r="D140" s="69"/>
      <c r="E140" s="69"/>
      <c r="F140" s="69"/>
      <c r="G140" s="69"/>
      <c r="H140" s="69"/>
      <c r="I140" s="69"/>
      <c r="J140" s="69"/>
      <c r="K140" s="69"/>
      <c r="L140" s="69"/>
      <c r="M140" s="69"/>
      <c r="N140" s="69"/>
      <c r="O140" s="69"/>
      <c r="P140" s="69"/>
      <c r="Q140" s="67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row>
    <row r="141" spans="4:51" ht="15" customHeight="1" x14ac:dyDescent="0.25">
      <c r="D141" s="69"/>
      <c r="E141" s="69"/>
      <c r="F141" s="69"/>
      <c r="G141" s="69"/>
      <c r="H141" s="69"/>
      <c r="I141" s="69"/>
      <c r="J141" s="69"/>
      <c r="K141" s="69"/>
      <c r="L141" s="69"/>
      <c r="M141" s="69"/>
      <c r="N141" s="69"/>
      <c r="O141" s="69"/>
      <c r="P141" s="69"/>
      <c r="Q141" s="67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row>
    <row r="142" spans="4:51" ht="15" customHeight="1" x14ac:dyDescent="0.25">
      <c r="D142" s="69"/>
      <c r="E142" s="69"/>
      <c r="F142" s="69"/>
      <c r="G142" s="69"/>
      <c r="H142" s="69"/>
      <c r="I142" s="69"/>
      <c r="J142" s="69"/>
      <c r="K142" s="69"/>
      <c r="L142" s="69"/>
      <c r="M142" s="69"/>
      <c r="N142" s="69"/>
      <c r="O142" s="69"/>
      <c r="P142" s="69"/>
      <c r="Q142" s="67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row>
    <row r="143" spans="4:51" ht="15" customHeight="1" x14ac:dyDescent="0.25">
      <c r="D143" s="69"/>
      <c r="E143" s="69"/>
      <c r="F143" s="69"/>
      <c r="G143" s="69"/>
      <c r="H143" s="69"/>
      <c r="I143" s="69"/>
      <c r="J143" s="69"/>
      <c r="K143" s="69"/>
      <c r="L143" s="69"/>
      <c r="M143" s="69"/>
      <c r="N143" s="69"/>
      <c r="O143" s="69"/>
      <c r="P143" s="69"/>
      <c r="Q143" s="67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row>
    <row r="144" spans="4:51" ht="15" customHeight="1" x14ac:dyDescent="0.25">
      <c r="D144" s="69"/>
      <c r="E144" s="69"/>
      <c r="F144" s="69"/>
      <c r="G144" s="69"/>
      <c r="H144" s="69"/>
      <c r="I144" s="69"/>
      <c r="J144" s="69"/>
      <c r="K144" s="69"/>
      <c r="L144" s="69"/>
      <c r="M144" s="69"/>
      <c r="N144" s="69"/>
      <c r="O144" s="69"/>
      <c r="P144" s="69"/>
      <c r="Q144" s="67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row>
    <row r="145" spans="4:51" ht="15" customHeight="1" x14ac:dyDescent="0.25">
      <c r="D145" s="69"/>
      <c r="E145" s="69"/>
      <c r="F145" s="69"/>
      <c r="G145" s="69"/>
      <c r="H145" s="69"/>
      <c r="I145" s="69"/>
      <c r="J145" s="69"/>
      <c r="K145" s="69"/>
      <c r="L145" s="69"/>
      <c r="M145" s="69"/>
      <c r="N145" s="69"/>
      <c r="O145" s="69"/>
      <c r="P145" s="69"/>
      <c r="Q145" s="67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row>
    <row r="146" spans="4:51" ht="15" customHeight="1" x14ac:dyDescent="0.25">
      <c r="D146" s="69"/>
      <c r="E146" s="69"/>
      <c r="F146" s="69"/>
      <c r="G146" s="69"/>
      <c r="H146" s="69"/>
      <c r="I146" s="69"/>
      <c r="J146" s="69"/>
      <c r="K146" s="69"/>
      <c r="L146" s="69"/>
      <c r="M146" s="69"/>
      <c r="N146" s="69"/>
      <c r="O146" s="69"/>
      <c r="P146" s="69"/>
      <c r="Q146" s="67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row>
    <row r="147" spans="4:51" ht="15" customHeight="1" x14ac:dyDescent="0.25">
      <c r="D147" s="69"/>
      <c r="E147" s="69"/>
      <c r="F147" s="69"/>
      <c r="G147" s="69"/>
      <c r="H147" s="69"/>
      <c r="I147" s="69"/>
      <c r="J147" s="69"/>
      <c r="K147" s="69"/>
      <c r="L147" s="69"/>
      <c r="M147" s="69"/>
      <c r="N147" s="69"/>
      <c r="O147" s="69"/>
      <c r="P147" s="69"/>
      <c r="Q147" s="67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row>
    <row r="148" spans="4:51" ht="15" customHeight="1" x14ac:dyDescent="0.25">
      <c r="D148" s="69"/>
      <c r="E148" s="69"/>
      <c r="F148" s="69"/>
      <c r="G148" s="69"/>
      <c r="H148" s="69"/>
      <c r="I148" s="69"/>
      <c r="J148" s="69"/>
      <c r="K148" s="69"/>
      <c r="L148" s="69"/>
      <c r="M148" s="69"/>
      <c r="N148" s="69"/>
      <c r="O148" s="69"/>
      <c r="P148" s="69"/>
      <c r="Q148" s="67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row>
    <row r="149" spans="4:51" ht="15" customHeight="1" x14ac:dyDescent="0.25">
      <c r="D149" s="69"/>
      <c r="E149" s="69"/>
      <c r="F149" s="69"/>
      <c r="G149" s="69"/>
      <c r="H149" s="69"/>
      <c r="I149" s="69"/>
      <c r="J149" s="69"/>
      <c r="K149" s="69"/>
      <c r="L149" s="69"/>
      <c r="M149" s="69"/>
      <c r="N149" s="69"/>
      <c r="O149" s="69"/>
      <c r="P149" s="69"/>
      <c r="Q149" s="67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row>
    <row r="150" spans="4:51" ht="15" customHeight="1" x14ac:dyDescent="0.25">
      <c r="D150" s="69"/>
      <c r="E150" s="69"/>
      <c r="F150" s="69"/>
      <c r="G150" s="69"/>
      <c r="H150" s="69"/>
      <c r="I150" s="69"/>
      <c r="J150" s="69"/>
      <c r="K150" s="69"/>
      <c r="L150" s="69"/>
      <c r="M150" s="69"/>
      <c r="N150" s="69"/>
      <c r="O150" s="69"/>
      <c r="P150" s="69"/>
      <c r="Q150" s="67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row>
    <row r="151" spans="4:51" ht="15" customHeight="1" x14ac:dyDescent="0.25">
      <c r="D151" s="69"/>
      <c r="E151" s="69"/>
      <c r="F151" s="69"/>
      <c r="G151" s="69"/>
      <c r="H151" s="69"/>
      <c r="I151" s="69"/>
      <c r="J151" s="69"/>
      <c r="K151" s="69"/>
      <c r="L151" s="69"/>
      <c r="M151" s="69"/>
      <c r="N151" s="69"/>
      <c r="O151" s="69"/>
      <c r="P151" s="69"/>
      <c r="Q151" s="67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row>
    <row r="152" spans="4:51" ht="15" customHeight="1" x14ac:dyDescent="0.25">
      <c r="D152" s="69"/>
      <c r="E152" s="69"/>
      <c r="F152" s="69"/>
      <c r="G152" s="69"/>
      <c r="H152" s="69"/>
      <c r="I152" s="69"/>
      <c r="J152" s="69"/>
      <c r="K152" s="69"/>
      <c r="L152" s="69"/>
      <c r="M152" s="69"/>
      <c r="N152" s="69"/>
      <c r="O152" s="69"/>
      <c r="P152" s="69"/>
      <c r="Q152" s="67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row>
    <row r="153" spans="4:51" ht="15" customHeight="1" x14ac:dyDescent="0.25">
      <c r="D153" s="69"/>
      <c r="E153" s="69"/>
      <c r="F153" s="69"/>
      <c r="G153" s="69"/>
      <c r="H153" s="69"/>
      <c r="I153" s="69"/>
      <c r="J153" s="69"/>
      <c r="K153" s="69"/>
      <c r="L153" s="69"/>
      <c r="M153" s="69"/>
      <c r="N153" s="69"/>
      <c r="O153" s="69"/>
      <c r="P153" s="69"/>
      <c r="Q153" s="67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row>
    <row r="154" spans="4:51" ht="15" customHeight="1" x14ac:dyDescent="0.25">
      <c r="D154" s="69"/>
      <c r="E154" s="69"/>
      <c r="F154" s="69"/>
      <c r="G154" s="69"/>
      <c r="H154" s="69"/>
      <c r="I154" s="69"/>
      <c r="J154" s="69"/>
      <c r="K154" s="69"/>
      <c r="L154" s="69"/>
      <c r="M154" s="69"/>
      <c r="N154" s="69"/>
      <c r="O154" s="69"/>
      <c r="P154" s="69"/>
      <c r="Q154" s="67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row>
    <row r="155" spans="4:51" ht="15" customHeight="1" x14ac:dyDescent="0.25">
      <c r="D155" s="69"/>
      <c r="E155" s="69"/>
      <c r="F155" s="69"/>
      <c r="G155" s="69"/>
      <c r="H155" s="69"/>
      <c r="I155" s="69"/>
      <c r="J155" s="69"/>
      <c r="K155" s="69"/>
      <c r="L155" s="69"/>
      <c r="M155" s="69"/>
      <c r="N155" s="69"/>
      <c r="O155" s="69"/>
      <c r="P155" s="69"/>
      <c r="Q155" s="67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row>
    <row r="156" spans="4:51" ht="15" customHeight="1" x14ac:dyDescent="0.25">
      <c r="D156" s="69"/>
      <c r="E156" s="69"/>
      <c r="F156" s="69"/>
      <c r="G156" s="69"/>
      <c r="H156" s="69"/>
      <c r="I156" s="69"/>
      <c r="J156" s="69"/>
      <c r="K156" s="69"/>
      <c r="L156" s="69"/>
      <c r="M156" s="69"/>
      <c r="N156" s="69"/>
      <c r="O156" s="69"/>
      <c r="P156" s="69"/>
      <c r="Q156" s="67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row>
    <row r="157" spans="4:51" ht="15" customHeight="1" x14ac:dyDescent="0.25">
      <c r="D157" s="69"/>
      <c r="E157" s="69"/>
      <c r="F157" s="69"/>
      <c r="G157" s="69"/>
      <c r="H157" s="69"/>
      <c r="I157" s="69"/>
      <c r="J157" s="69"/>
      <c r="K157" s="69"/>
      <c r="L157" s="69"/>
      <c r="M157" s="69"/>
      <c r="N157" s="69"/>
      <c r="O157" s="69"/>
      <c r="P157" s="69"/>
      <c r="Q157" s="67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row>
    <row r="158" spans="4:51" ht="15" customHeight="1" x14ac:dyDescent="0.25">
      <c r="D158" s="69"/>
      <c r="E158" s="69"/>
      <c r="F158" s="69"/>
      <c r="G158" s="69"/>
      <c r="H158" s="69"/>
      <c r="I158" s="69"/>
      <c r="J158" s="69"/>
      <c r="K158" s="69"/>
      <c r="L158" s="69"/>
      <c r="M158" s="69"/>
      <c r="N158" s="69"/>
      <c r="O158" s="69"/>
      <c r="P158" s="69"/>
      <c r="Q158" s="67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row>
    <row r="159" spans="4:51" ht="15" customHeight="1" x14ac:dyDescent="0.25">
      <c r="D159" s="69"/>
      <c r="E159" s="69"/>
      <c r="F159" s="69"/>
      <c r="G159" s="69"/>
      <c r="H159" s="69"/>
      <c r="I159" s="69"/>
      <c r="J159" s="69"/>
      <c r="K159" s="69"/>
      <c r="L159" s="69"/>
      <c r="M159" s="69"/>
      <c r="N159" s="69"/>
      <c r="O159" s="69"/>
      <c r="P159" s="69"/>
      <c r="Q159" s="67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row>
    <row r="160" spans="4:51" ht="15" customHeight="1" x14ac:dyDescent="0.25">
      <c r="D160" s="69"/>
      <c r="E160" s="69"/>
      <c r="F160" s="69"/>
      <c r="G160" s="69"/>
      <c r="H160" s="69"/>
      <c r="I160" s="69"/>
      <c r="J160" s="69"/>
      <c r="K160" s="69"/>
      <c r="L160" s="69"/>
      <c r="M160" s="69"/>
      <c r="N160" s="69"/>
      <c r="O160" s="69"/>
      <c r="P160" s="69"/>
      <c r="Q160" s="67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row>
    <row r="161" spans="4:51" ht="15" customHeight="1" x14ac:dyDescent="0.25">
      <c r="D161" s="69"/>
      <c r="E161" s="69"/>
      <c r="F161" s="69"/>
      <c r="G161" s="69"/>
      <c r="H161" s="69"/>
      <c r="I161" s="69"/>
      <c r="J161" s="69"/>
      <c r="K161" s="69"/>
      <c r="L161" s="69"/>
      <c r="M161" s="69"/>
      <c r="N161" s="69"/>
      <c r="O161" s="69"/>
      <c r="P161" s="69"/>
      <c r="Q161" s="67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row>
    <row r="162" spans="4:51" ht="15" customHeight="1" x14ac:dyDescent="0.25">
      <c r="D162" s="69"/>
      <c r="E162" s="69"/>
      <c r="F162" s="69"/>
      <c r="G162" s="69"/>
      <c r="H162" s="69"/>
      <c r="I162" s="69"/>
      <c r="J162" s="69"/>
      <c r="K162" s="69"/>
      <c r="L162" s="69"/>
      <c r="M162" s="69"/>
      <c r="N162" s="69"/>
      <c r="O162" s="69"/>
      <c r="P162" s="69"/>
      <c r="Q162" s="67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row>
    <row r="163" spans="4:51" ht="15" customHeight="1" x14ac:dyDescent="0.25">
      <c r="D163" s="69"/>
      <c r="E163" s="69"/>
      <c r="F163" s="69"/>
      <c r="G163" s="69"/>
      <c r="H163" s="69"/>
      <c r="I163" s="69"/>
      <c r="J163" s="69"/>
      <c r="K163" s="69"/>
      <c r="L163" s="69"/>
      <c r="M163" s="69"/>
      <c r="N163" s="69"/>
      <c r="O163" s="69"/>
      <c r="P163" s="69"/>
      <c r="Q163" s="67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row>
    <row r="164" spans="4:51" ht="15" customHeight="1" x14ac:dyDescent="0.25">
      <c r="D164" s="69"/>
      <c r="E164" s="69"/>
      <c r="F164" s="69"/>
      <c r="G164" s="69"/>
      <c r="H164" s="69"/>
      <c r="I164" s="69"/>
      <c r="J164" s="69"/>
      <c r="K164" s="69"/>
      <c r="L164" s="69"/>
      <c r="M164" s="69"/>
      <c r="N164" s="69"/>
      <c r="O164" s="69"/>
      <c r="P164" s="69"/>
      <c r="Q164" s="67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row>
    <row r="165" spans="4:51" ht="15" customHeight="1" x14ac:dyDescent="0.25">
      <c r="D165" s="69"/>
      <c r="E165" s="69"/>
      <c r="F165" s="69"/>
      <c r="G165" s="69"/>
      <c r="H165" s="69"/>
      <c r="I165" s="69"/>
      <c r="J165" s="69"/>
      <c r="K165" s="69"/>
      <c r="L165" s="69"/>
      <c r="M165" s="69"/>
      <c r="N165" s="69"/>
      <c r="O165" s="69"/>
      <c r="P165" s="69"/>
      <c r="Q165" s="67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row>
    <row r="166" spans="4:51" ht="15" customHeight="1" x14ac:dyDescent="0.25">
      <c r="D166" s="69"/>
      <c r="E166" s="69"/>
      <c r="F166" s="69"/>
      <c r="G166" s="69"/>
      <c r="H166" s="69"/>
      <c r="I166" s="69"/>
      <c r="J166" s="69"/>
      <c r="K166" s="69"/>
      <c r="L166" s="69"/>
      <c r="M166" s="69"/>
      <c r="N166" s="69"/>
      <c r="O166" s="69"/>
      <c r="P166" s="69"/>
      <c r="Q166" s="67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row>
    <row r="167" spans="4:51" ht="15" customHeight="1" x14ac:dyDescent="0.25">
      <c r="D167" s="69"/>
      <c r="E167" s="69"/>
      <c r="F167" s="69"/>
      <c r="G167" s="69"/>
      <c r="H167" s="69"/>
      <c r="I167" s="69"/>
      <c r="J167" s="69"/>
      <c r="K167" s="69"/>
      <c r="L167" s="69"/>
      <c r="M167" s="69"/>
      <c r="N167" s="69"/>
      <c r="O167" s="69"/>
      <c r="P167" s="69"/>
      <c r="Q167" s="67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row>
    <row r="168" spans="4:51" ht="15" customHeight="1" x14ac:dyDescent="0.25">
      <c r="D168" s="69"/>
      <c r="E168" s="69"/>
      <c r="F168" s="69"/>
      <c r="G168" s="69"/>
      <c r="H168" s="69"/>
      <c r="I168" s="69"/>
      <c r="J168" s="69"/>
      <c r="K168" s="69"/>
      <c r="L168" s="69"/>
      <c r="M168" s="69"/>
      <c r="N168" s="69"/>
      <c r="O168" s="69"/>
      <c r="P168" s="69"/>
      <c r="Q168" s="67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row>
    <row r="169" spans="4:51" ht="15" customHeight="1" x14ac:dyDescent="0.25">
      <c r="D169" s="69"/>
      <c r="E169" s="69"/>
      <c r="F169" s="69"/>
      <c r="G169" s="69"/>
      <c r="H169" s="69"/>
      <c r="I169" s="69"/>
      <c r="J169" s="69"/>
      <c r="K169" s="69"/>
      <c r="L169" s="69"/>
      <c r="M169" s="69"/>
      <c r="N169" s="69"/>
      <c r="O169" s="69"/>
      <c r="P169" s="69"/>
      <c r="Q169" s="67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row>
    <row r="170" spans="4:51" ht="15" customHeight="1" x14ac:dyDescent="0.25">
      <c r="D170" s="69"/>
      <c r="E170" s="69"/>
      <c r="F170" s="69"/>
      <c r="G170" s="69"/>
      <c r="H170" s="69"/>
      <c r="I170" s="69"/>
      <c r="J170" s="69"/>
      <c r="K170" s="69"/>
      <c r="L170" s="69"/>
      <c r="M170" s="69"/>
      <c r="N170" s="69"/>
      <c r="O170" s="69"/>
      <c r="P170" s="69"/>
      <c r="Q170" s="67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row>
    <row r="171" spans="4:51" ht="15" customHeight="1" x14ac:dyDescent="0.25">
      <c r="D171" s="69"/>
      <c r="E171" s="69"/>
      <c r="F171" s="69"/>
      <c r="G171" s="69"/>
      <c r="H171" s="69"/>
      <c r="I171" s="69"/>
      <c r="J171" s="69"/>
      <c r="K171" s="69"/>
      <c r="L171" s="69"/>
      <c r="M171" s="69"/>
      <c r="N171" s="69"/>
      <c r="O171" s="69"/>
      <c r="P171" s="69"/>
      <c r="Q171" s="67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row>
    <row r="172" spans="4:51" ht="15" customHeight="1" x14ac:dyDescent="0.25">
      <c r="D172" s="69"/>
      <c r="E172" s="69"/>
      <c r="F172" s="69"/>
      <c r="G172" s="69"/>
      <c r="H172" s="69"/>
      <c r="I172" s="69"/>
      <c r="J172" s="69"/>
      <c r="K172" s="69"/>
      <c r="L172" s="69"/>
      <c r="M172" s="69"/>
      <c r="N172" s="69"/>
      <c r="O172" s="69"/>
      <c r="P172" s="69"/>
      <c r="Q172" s="67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row>
    <row r="173" spans="4:51" ht="15" customHeight="1" x14ac:dyDescent="0.25">
      <c r="D173" s="69"/>
      <c r="E173" s="69"/>
      <c r="F173" s="69"/>
      <c r="G173" s="69"/>
      <c r="H173" s="69"/>
      <c r="I173" s="69"/>
      <c r="J173" s="69"/>
      <c r="K173" s="69"/>
      <c r="L173" s="69"/>
      <c r="M173" s="69"/>
      <c r="N173" s="69"/>
      <c r="O173" s="69"/>
      <c r="P173" s="69"/>
      <c r="Q173" s="67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row>
    <row r="174" spans="4:51" ht="15" customHeight="1" x14ac:dyDescent="0.25">
      <c r="D174" s="69"/>
      <c r="E174" s="69"/>
      <c r="F174" s="69"/>
      <c r="G174" s="69"/>
      <c r="H174" s="69"/>
      <c r="I174" s="69"/>
      <c r="J174" s="69"/>
      <c r="K174" s="69"/>
      <c r="L174" s="69"/>
      <c r="M174" s="69"/>
      <c r="N174" s="69"/>
      <c r="O174" s="69"/>
      <c r="P174" s="69"/>
      <c r="Q174" s="67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row>
    <row r="175" spans="4:51" ht="15" customHeight="1" x14ac:dyDescent="0.25">
      <c r="D175" s="69"/>
      <c r="E175" s="69"/>
      <c r="F175" s="69"/>
      <c r="G175" s="69"/>
      <c r="H175" s="69"/>
      <c r="I175" s="69"/>
      <c r="J175" s="69"/>
      <c r="K175" s="69"/>
      <c r="L175" s="69"/>
      <c r="M175" s="69"/>
      <c r="N175" s="69"/>
      <c r="O175" s="69"/>
      <c r="P175" s="69"/>
      <c r="Q175" s="67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row>
    <row r="176" spans="4:51" ht="15" customHeight="1" x14ac:dyDescent="0.25">
      <c r="D176" s="69"/>
      <c r="E176" s="69"/>
      <c r="F176" s="69"/>
      <c r="G176" s="69"/>
      <c r="H176" s="69"/>
      <c r="I176" s="69"/>
      <c r="J176" s="69"/>
      <c r="K176" s="69"/>
      <c r="L176" s="69"/>
      <c r="M176" s="69"/>
      <c r="N176" s="69"/>
      <c r="O176" s="69"/>
      <c r="P176" s="69"/>
      <c r="Q176" s="67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row>
    <row r="177" spans="4:51" ht="15" customHeight="1" x14ac:dyDescent="0.25">
      <c r="D177" s="69"/>
      <c r="E177" s="69"/>
      <c r="F177" s="69"/>
      <c r="G177" s="69"/>
      <c r="H177" s="69"/>
      <c r="I177" s="69"/>
      <c r="J177" s="69"/>
      <c r="K177" s="69"/>
      <c r="L177" s="69"/>
      <c r="M177" s="69"/>
      <c r="N177" s="69"/>
      <c r="O177" s="69"/>
      <c r="P177" s="69"/>
      <c r="Q177" s="67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row>
    <row r="178" spans="4:51" ht="15" customHeight="1" x14ac:dyDescent="0.25">
      <c r="D178" s="69"/>
      <c r="E178" s="69"/>
      <c r="F178" s="69"/>
      <c r="G178" s="69"/>
      <c r="H178" s="69"/>
      <c r="I178" s="69"/>
      <c r="J178" s="69"/>
      <c r="K178" s="69"/>
      <c r="L178" s="69"/>
      <c r="M178" s="69"/>
      <c r="N178" s="69"/>
      <c r="O178" s="69"/>
      <c r="P178" s="69"/>
      <c r="Q178" s="67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row>
    <row r="179" spans="4:51" ht="15" customHeight="1" x14ac:dyDescent="0.25">
      <c r="D179" s="69"/>
      <c r="E179" s="69"/>
      <c r="F179" s="69"/>
      <c r="G179" s="69"/>
      <c r="H179" s="69"/>
      <c r="I179" s="69"/>
      <c r="J179" s="69"/>
      <c r="K179" s="69"/>
      <c r="L179" s="69"/>
      <c r="M179" s="69"/>
      <c r="N179" s="69"/>
      <c r="O179" s="69"/>
      <c r="P179" s="69"/>
      <c r="Q179" s="67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row>
    <row r="180" spans="4:51" ht="15" customHeight="1" x14ac:dyDescent="0.25">
      <c r="D180" s="69"/>
      <c r="E180" s="69"/>
      <c r="F180" s="69"/>
      <c r="G180" s="69"/>
      <c r="H180" s="69"/>
      <c r="I180" s="69"/>
      <c r="J180" s="69"/>
      <c r="K180" s="69"/>
      <c r="L180" s="69"/>
      <c r="M180" s="69"/>
      <c r="N180" s="69"/>
      <c r="O180" s="69"/>
      <c r="P180" s="69"/>
      <c r="Q180" s="67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row>
    <row r="181" spans="4:51" ht="15" customHeight="1" x14ac:dyDescent="0.25">
      <c r="D181" s="69"/>
      <c r="E181" s="69"/>
      <c r="F181" s="69"/>
      <c r="G181" s="69"/>
      <c r="H181" s="69"/>
      <c r="I181" s="69"/>
      <c r="J181" s="69"/>
      <c r="K181" s="69"/>
      <c r="L181" s="69"/>
      <c r="M181" s="69"/>
      <c r="N181" s="69"/>
      <c r="O181" s="69"/>
      <c r="P181" s="69"/>
      <c r="Q181" s="67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row>
    <row r="182" spans="4:51" ht="15" customHeight="1" x14ac:dyDescent="0.25">
      <c r="D182" s="69"/>
      <c r="E182" s="69"/>
      <c r="F182" s="69"/>
      <c r="G182" s="69"/>
      <c r="H182" s="69"/>
      <c r="I182" s="69"/>
      <c r="J182" s="69"/>
      <c r="K182" s="69"/>
      <c r="L182" s="69"/>
      <c r="M182" s="69"/>
      <c r="N182" s="69"/>
      <c r="O182" s="69"/>
      <c r="P182" s="69"/>
      <c r="Q182" s="67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row>
    <row r="183" spans="4:51" ht="15" customHeight="1" x14ac:dyDescent="0.25">
      <c r="D183" s="69"/>
      <c r="E183" s="69"/>
      <c r="F183" s="69"/>
      <c r="G183" s="69"/>
      <c r="H183" s="69"/>
      <c r="I183" s="69"/>
      <c r="J183" s="69"/>
      <c r="K183" s="69"/>
      <c r="L183" s="69"/>
      <c r="M183" s="69"/>
      <c r="N183" s="69"/>
      <c r="O183" s="69"/>
      <c r="P183" s="69"/>
      <c r="Q183" s="67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row>
    <row r="184" spans="4:51" ht="15" customHeight="1" x14ac:dyDescent="0.25">
      <c r="D184" s="69"/>
      <c r="E184" s="69"/>
      <c r="F184" s="69"/>
      <c r="G184" s="69"/>
      <c r="H184" s="69"/>
      <c r="I184" s="69"/>
      <c r="J184" s="69"/>
      <c r="K184" s="69"/>
      <c r="L184" s="69"/>
      <c r="M184" s="69"/>
      <c r="N184" s="69"/>
      <c r="O184" s="69"/>
      <c r="P184" s="69"/>
      <c r="Q184" s="67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row>
    <row r="185" spans="4:51" ht="15" customHeight="1" x14ac:dyDescent="0.25">
      <c r="D185" s="69"/>
      <c r="E185" s="69"/>
      <c r="F185" s="69"/>
      <c r="G185" s="69"/>
      <c r="H185" s="69"/>
      <c r="I185" s="69"/>
      <c r="J185" s="69"/>
      <c r="K185" s="69"/>
      <c r="L185" s="69"/>
      <c r="M185" s="69"/>
      <c r="N185" s="69"/>
      <c r="O185" s="69"/>
      <c r="P185" s="69"/>
      <c r="Q185" s="67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row>
    <row r="186" spans="4:51" ht="15" customHeight="1" x14ac:dyDescent="0.25">
      <c r="D186" s="69"/>
      <c r="E186" s="69"/>
      <c r="F186" s="69"/>
      <c r="G186" s="69"/>
      <c r="H186" s="69"/>
      <c r="I186" s="69"/>
      <c r="J186" s="69"/>
      <c r="K186" s="69"/>
      <c r="L186" s="69"/>
      <c r="M186" s="69"/>
      <c r="N186" s="69"/>
      <c r="O186" s="69"/>
      <c r="P186" s="69"/>
      <c r="Q186" s="67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row>
    <row r="187" spans="4:51" ht="15" customHeight="1" x14ac:dyDescent="0.25">
      <c r="D187" s="69"/>
      <c r="E187" s="69"/>
      <c r="F187" s="69"/>
      <c r="G187" s="69"/>
      <c r="H187" s="69"/>
      <c r="I187" s="69"/>
      <c r="J187" s="69"/>
      <c r="K187" s="69"/>
      <c r="L187" s="69"/>
      <c r="M187" s="69"/>
      <c r="N187" s="69"/>
      <c r="O187" s="69"/>
      <c r="P187" s="69"/>
      <c r="Q187" s="67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row>
    <row r="188" spans="4:51" ht="15" customHeight="1" x14ac:dyDescent="0.25">
      <c r="D188" s="69"/>
      <c r="E188" s="69"/>
      <c r="F188" s="69"/>
      <c r="G188" s="69"/>
      <c r="H188" s="69"/>
      <c r="I188" s="69"/>
      <c r="J188" s="69"/>
      <c r="K188" s="69"/>
      <c r="L188" s="69"/>
      <c r="M188" s="69"/>
      <c r="N188" s="69"/>
      <c r="O188" s="69"/>
      <c r="P188" s="69"/>
      <c r="Q188" s="67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row>
    <row r="189" spans="4:51" ht="15" customHeight="1" x14ac:dyDescent="0.25">
      <c r="D189" s="69"/>
      <c r="E189" s="69"/>
      <c r="F189" s="69"/>
      <c r="G189" s="69"/>
      <c r="H189" s="69"/>
      <c r="I189" s="69"/>
      <c r="J189" s="69"/>
      <c r="K189" s="69"/>
      <c r="L189" s="69"/>
      <c r="M189" s="69"/>
      <c r="N189" s="69"/>
      <c r="O189" s="69"/>
      <c r="P189" s="69"/>
      <c r="Q189" s="67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row>
    <row r="190" spans="4:51" ht="15" customHeight="1" x14ac:dyDescent="0.25">
      <c r="D190" s="69"/>
      <c r="E190" s="69"/>
      <c r="F190" s="69"/>
      <c r="G190" s="69"/>
      <c r="H190" s="69"/>
      <c r="I190" s="69"/>
      <c r="J190" s="69"/>
      <c r="K190" s="69"/>
      <c r="L190" s="69"/>
      <c r="M190" s="69"/>
      <c r="N190" s="69"/>
      <c r="O190" s="69"/>
      <c r="P190" s="69"/>
      <c r="Q190" s="67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row>
    <row r="191" spans="4:51" ht="15" customHeight="1" x14ac:dyDescent="0.25">
      <c r="D191" s="69"/>
      <c r="E191" s="69"/>
      <c r="F191" s="69"/>
      <c r="G191" s="69"/>
      <c r="H191" s="69"/>
      <c r="I191" s="69"/>
      <c r="J191" s="69"/>
      <c r="K191" s="69"/>
      <c r="L191" s="69"/>
      <c r="M191" s="69"/>
      <c r="N191" s="69"/>
      <c r="O191" s="69"/>
      <c r="P191" s="69"/>
      <c r="Q191" s="67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row>
    <row r="192" spans="4:51" ht="15" customHeight="1" x14ac:dyDescent="0.25">
      <c r="D192" s="69"/>
      <c r="E192" s="69"/>
      <c r="F192" s="69"/>
      <c r="G192" s="69"/>
      <c r="H192" s="69"/>
      <c r="I192" s="69"/>
      <c r="J192" s="69"/>
      <c r="K192" s="69"/>
      <c r="L192" s="69"/>
      <c r="M192" s="69"/>
      <c r="N192" s="69"/>
      <c r="O192" s="69"/>
      <c r="P192" s="69"/>
      <c r="Q192" s="67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row>
    <row r="193" spans="4:51" ht="15" customHeight="1" x14ac:dyDescent="0.25">
      <c r="D193" s="69"/>
      <c r="E193" s="69"/>
      <c r="F193" s="69"/>
      <c r="G193" s="69"/>
      <c r="H193" s="69"/>
      <c r="I193" s="69"/>
      <c r="J193" s="69"/>
      <c r="K193" s="69"/>
      <c r="L193" s="69"/>
      <c r="M193" s="69"/>
      <c r="N193" s="69"/>
      <c r="O193" s="69"/>
      <c r="P193" s="69"/>
      <c r="Q193" s="67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row>
    <row r="194" spans="4:51" ht="15" customHeight="1" x14ac:dyDescent="0.25">
      <c r="D194" s="69"/>
      <c r="E194" s="69"/>
      <c r="F194" s="69"/>
      <c r="G194" s="69"/>
      <c r="H194" s="69"/>
      <c r="I194" s="69"/>
      <c r="J194" s="69"/>
      <c r="K194" s="69"/>
      <c r="L194" s="69"/>
      <c r="M194" s="69"/>
      <c r="N194" s="69"/>
      <c r="O194" s="69"/>
      <c r="P194" s="69"/>
      <c r="Q194" s="67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row>
    <row r="195" spans="4:51" ht="15" customHeight="1" x14ac:dyDescent="0.25">
      <c r="D195" s="69"/>
      <c r="E195" s="69"/>
      <c r="F195" s="69"/>
      <c r="G195" s="69"/>
      <c r="H195" s="69"/>
      <c r="I195" s="69"/>
      <c r="J195" s="69"/>
      <c r="K195" s="69"/>
      <c r="L195" s="69"/>
      <c r="M195" s="69"/>
      <c r="N195" s="69"/>
      <c r="O195" s="69"/>
      <c r="P195" s="69"/>
      <c r="Q195" s="67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row>
    <row r="196" spans="4:51" ht="15" customHeight="1" x14ac:dyDescent="0.25">
      <c r="D196" s="69"/>
      <c r="E196" s="69"/>
      <c r="F196" s="69"/>
      <c r="G196" s="69"/>
      <c r="H196" s="69"/>
      <c r="I196" s="69"/>
      <c r="J196" s="69"/>
      <c r="K196" s="69"/>
      <c r="L196" s="69"/>
      <c r="M196" s="69"/>
      <c r="N196" s="69"/>
      <c r="O196" s="69"/>
      <c r="P196" s="69"/>
      <c r="Q196" s="67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row>
    <row r="197" spans="4:51" ht="15" customHeight="1" x14ac:dyDescent="0.25">
      <c r="D197" s="69"/>
      <c r="E197" s="69"/>
      <c r="F197" s="69"/>
      <c r="G197" s="69"/>
      <c r="H197" s="69"/>
      <c r="I197" s="69"/>
      <c r="J197" s="69"/>
      <c r="K197" s="69"/>
      <c r="L197" s="69"/>
      <c r="M197" s="69"/>
      <c r="N197" s="69"/>
      <c r="O197" s="69"/>
      <c r="P197" s="69"/>
      <c r="Q197" s="67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row>
    <row r="198" spans="4:51" ht="15" customHeight="1" x14ac:dyDescent="0.25">
      <c r="D198" s="69"/>
      <c r="E198" s="69"/>
      <c r="F198" s="69"/>
      <c r="G198" s="69"/>
      <c r="H198" s="69"/>
      <c r="I198" s="69"/>
      <c r="J198" s="69"/>
      <c r="K198" s="69"/>
      <c r="L198" s="69"/>
      <c r="M198" s="69"/>
      <c r="N198" s="69"/>
      <c r="O198" s="69"/>
      <c r="P198" s="69"/>
      <c r="Q198" s="67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row>
    <row r="199" spans="4:51" ht="15" customHeight="1" x14ac:dyDescent="0.25">
      <c r="D199" s="69"/>
      <c r="E199" s="69"/>
      <c r="F199" s="69"/>
      <c r="G199" s="69"/>
      <c r="H199" s="69"/>
      <c r="I199" s="69"/>
      <c r="J199" s="69"/>
      <c r="K199" s="69"/>
      <c r="L199" s="69"/>
      <c r="M199" s="69"/>
      <c r="N199" s="69"/>
      <c r="O199" s="69"/>
      <c r="P199" s="69"/>
      <c r="Q199" s="67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row>
    <row r="200" spans="4:51" ht="15" customHeight="1" x14ac:dyDescent="0.25">
      <c r="D200" s="69"/>
      <c r="E200" s="69"/>
      <c r="F200" s="69"/>
      <c r="G200" s="69"/>
      <c r="H200" s="69"/>
      <c r="I200" s="69"/>
      <c r="J200" s="69"/>
      <c r="K200" s="69"/>
      <c r="L200" s="69"/>
      <c r="M200" s="69"/>
      <c r="N200" s="69"/>
      <c r="O200" s="69"/>
      <c r="P200" s="69"/>
      <c r="Q200" s="67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row>
    <row r="201" spans="4:51" ht="15" customHeight="1" x14ac:dyDescent="0.25">
      <c r="D201" s="69"/>
      <c r="E201" s="69"/>
      <c r="F201" s="69"/>
      <c r="G201" s="69"/>
      <c r="H201" s="69"/>
      <c r="I201" s="69"/>
      <c r="J201" s="69"/>
      <c r="K201" s="69"/>
      <c r="L201" s="69"/>
      <c r="M201" s="69"/>
      <c r="N201" s="69"/>
      <c r="O201" s="69"/>
      <c r="P201" s="69"/>
      <c r="Q201" s="67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row>
    <row r="202" spans="4:51" ht="15" customHeight="1" x14ac:dyDescent="0.25">
      <c r="D202" s="69"/>
      <c r="E202" s="69"/>
      <c r="F202" s="69"/>
      <c r="G202" s="69"/>
      <c r="H202" s="69"/>
      <c r="I202" s="69"/>
      <c r="J202" s="69"/>
      <c r="K202" s="69"/>
      <c r="L202" s="69"/>
      <c r="M202" s="69"/>
      <c r="N202" s="69"/>
      <c r="O202" s="69"/>
      <c r="P202" s="69"/>
      <c r="Q202" s="67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row>
    <row r="203" spans="4:51" ht="15" customHeight="1" x14ac:dyDescent="0.25">
      <c r="D203" s="69"/>
      <c r="E203" s="69"/>
      <c r="F203" s="69"/>
      <c r="G203" s="69"/>
      <c r="H203" s="69"/>
      <c r="I203" s="69"/>
      <c r="J203" s="69"/>
      <c r="K203" s="69"/>
      <c r="L203" s="69"/>
      <c r="M203" s="69"/>
      <c r="N203" s="69"/>
      <c r="O203" s="69"/>
      <c r="P203" s="69"/>
      <c r="Q203" s="67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row>
    <row r="204" spans="4:51" ht="15" customHeight="1" x14ac:dyDescent="0.25">
      <c r="D204" s="69"/>
      <c r="E204" s="69"/>
      <c r="F204" s="69"/>
      <c r="G204" s="69"/>
      <c r="H204" s="69"/>
      <c r="I204" s="69"/>
      <c r="J204" s="69"/>
      <c r="K204" s="69"/>
      <c r="L204" s="69"/>
      <c r="M204" s="69"/>
      <c r="N204" s="69"/>
      <c r="O204" s="69"/>
      <c r="P204" s="69"/>
      <c r="Q204" s="67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row>
    <row r="205" spans="4:51" ht="15" customHeight="1" x14ac:dyDescent="0.25">
      <c r="D205" s="69"/>
      <c r="E205" s="69"/>
      <c r="F205" s="69"/>
      <c r="G205" s="69"/>
      <c r="H205" s="69"/>
      <c r="I205" s="69"/>
      <c r="J205" s="69"/>
      <c r="K205" s="69"/>
      <c r="L205" s="69"/>
      <c r="M205" s="69"/>
      <c r="N205" s="69"/>
      <c r="O205" s="69"/>
      <c r="P205" s="69"/>
      <c r="Q205" s="67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row>
    <row r="206" spans="4:51" ht="15" customHeight="1" x14ac:dyDescent="0.25">
      <c r="D206" s="69"/>
      <c r="E206" s="69"/>
      <c r="F206" s="69"/>
      <c r="G206" s="69"/>
      <c r="H206" s="69"/>
      <c r="I206" s="69"/>
      <c r="J206" s="69"/>
      <c r="K206" s="69"/>
      <c r="L206" s="69"/>
      <c r="M206" s="69"/>
      <c r="N206" s="69"/>
      <c r="O206" s="69"/>
      <c r="P206" s="69"/>
      <c r="Q206" s="67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row>
    <row r="207" spans="4:51" ht="15" customHeight="1" x14ac:dyDescent="0.25">
      <c r="D207" s="69"/>
      <c r="E207" s="69"/>
      <c r="F207" s="69"/>
      <c r="G207" s="69"/>
      <c r="H207" s="69"/>
      <c r="I207" s="69"/>
      <c r="J207" s="69"/>
      <c r="K207" s="69"/>
      <c r="L207" s="69"/>
      <c r="M207" s="69"/>
      <c r="N207" s="69"/>
      <c r="O207" s="69"/>
      <c r="P207" s="69"/>
      <c r="Q207" s="67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row>
    <row r="208" spans="4:51" ht="15" customHeight="1" x14ac:dyDescent="0.25">
      <c r="D208" s="69"/>
      <c r="E208" s="69"/>
      <c r="F208" s="69"/>
      <c r="G208" s="69"/>
      <c r="H208" s="69"/>
      <c r="I208" s="69"/>
      <c r="J208" s="69"/>
      <c r="K208" s="69"/>
      <c r="L208" s="69"/>
      <c r="M208" s="69"/>
      <c r="N208" s="69"/>
      <c r="O208" s="69"/>
      <c r="P208" s="69"/>
      <c r="Q208" s="67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row>
    <row r="209" spans="4:51" ht="15" customHeight="1" x14ac:dyDescent="0.25">
      <c r="D209" s="69"/>
      <c r="E209" s="69"/>
      <c r="F209" s="69"/>
      <c r="G209" s="69"/>
      <c r="H209" s="69"/>
      <c r="I209" s="69"/>
      <c r="J209" s="69"/>
      <c r="K209" s="69"/>
      <c r="L209" s="69"/>
      <c r="M209" s="69"/>
      <c r="N209" s="69"/>
      <c r="O209" s="69"/>
      <c r="P209" s="69"/>
      <c r="Q209" s="67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row>
    <row r="210" spans="4:51" ht="15" customHeight="1" x14ac:dyDescent="0.25">
      <c r="D210" s="69"/>
      <c r="E210" s="69"/>
      <c r="F210" s="69"/>
      <c r="G210" s="69"/>
      <c r="H210" s="69"/>
      <c r="I210" s="69"/>
      <c r="J210" s="69"/>
      <c r="K210" s="69"/>
      <c r="L210" s="69"/>
      <c r="M210" s="69"/>
      <c r="N210" s="69"/>
      <c r="O210" s="69"/>
      <c r="P210" s="69"/>
      <c r="Q210" s="67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row>
    <row r="211" spans="4:51" ht="15" customHeight="1" x14ac:dyDescent="0.25">
      <c r="D211" s="69"/>
      <c r="E211" s="69"/>
      <c r="F211" s="69"/>
      <c r="G211" s="69"/>
      <c r="H211" s="69"/>
      <c r="I211" s="69"/>
      <c r="J211" s="69"/>
      <c r="K211" s="69"/>
      <c r="L211" s="69"/>
      <c r="M211" s="69"/>
      <c r="N211" s="69"/>
      <c r="O211" s="69"/>
      <c r="P211" s="69"/>
      <c r="Q211" s="67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row>
    <row r="212" spans="4:51" ht="15" customHeight="1" x14ac:dyDescent="0.25">
      <c r="D212" s="69"/>
      <c r="E212" s="69"/>
      <c r="F212" s="69"/>
      <c r="G212" s="69"/>
      <c r="H212" s="69"/>
      <c r="I212" s="69"/>
      <c r="J212" s="69"/>
      <c r="K212" s="69"/>
      <c r="L212" s="69"/>
      <c r="M212" s="69"/>
      <c r="N212" s="69"/>
      <c r="O212" s="69"/>
      <c r="P212" s="69"/>
      <c r="Q212" s="67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row>
    <row r="213" spans="4:51" ht="15" customHeight="1" x14ac:dyDescent="0.25">
      <c r="D213" s="69"/>
      <c r="E213" s="69"/>
      <c r="F213" s="69"/>
      <c r="G213" s="69"/>
      <c r="H213" s="69"/>
      <c r="I213" s="69"/>
      <c r="J213" s="69"/>
      <c r="K213" s="69"/>
      <c r="L213" s="69"/>
      <c r="M213" s="69"/>
      <c r="N213" s="69"/>
      <c r="O213" s="69"/>
      <c r="P213" s="69"/>
      <c r="Q213" s="67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row>
    <row r="214" spans="4:51" ht="15" customHeight="1" x14ac:dyDescent="0.25">
      <c r="D214" s="69"/>
      <c r="E214" s="69"/>
      <c r="F214" s="69"/>
      <c r="G214" s="69"/>
      <c r="H214" s="69"/>
      <c r="I214" s="69"/>
      <c r="J214" s="69"/>
      <c r="K214" s="69"/>
      <c r="L214" s="69"/>
      <c r="M214" s="69"/>
      <c r="N214" s="69"/>
      <c r="O214" s="69"/>
      <c r="P214" s="69"/>
      <c r="Q214" s="67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row>
    <row r="215" spans="4:51" ht="15" customHeight="1" x14ac:dyDescent="0.25">
      <c r="D215" s="69"/>
      <c r="E215" s="69"/>
      <c r="F215" s="69"/>
      <c r="G215" s="69"/>
      <c r="H215" s="69"/>
      <c r="I215" s="69"/>
      <c r="J215" s="69"/>
      <c r="K215" s="69"/>
      <c r="L215" s="69"/>
      <c r="M215" s="69"/>
      <c r="N215" s="69"/>
      <c r="O215" s="69"/>
      <c r="P215" s="69"/>
      <c r="Q215" s="67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row>
    <row r="216" spans="4:51" ht="15" customHeight="1" x14ac:dyDescent="0.25">
      <c r="D216" s="69"/>
      <c r="E216" s="69"/>
      <c r="F216" s="69"/>
      <c r="G216" s="69"/>
      <c r="H216" s="69"/>
      <c r="I216" s="69"/>
      <c r="J216" s="69"/>
      <c r="K216" s="69"/>
      <c r="L216" s="69"/>
      <c r="M216" s="69"/>
      <c r="N216" s="69"/>
      <c r="O216" s="69"/>
      <c r="P216" s="69"/>
      <c r="Q216" s="67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row>
    <row r="217" spans="4:51" ht="15" customHeight="1" x14ac:dyDescent="0.25">
      <c r="D217" s="69"/>
      <c r="E217" s="69"/>
      <c r="F217" s="69"/>
      <c r="G217" s="69"/>
      <c r="H217" s="69"/>
      <c r="I217" s="69"/>
      <c r="J217" s="69"/>
      <c r="K217" s="69"/>
      <c r="L217" s="69"/>
      <c r="M217" s="69"/>
      <c r="N217" s="69"/>
      <c r="O217" s="69"/>
      <c r="P217" s="69"/>
      <c r="Q217" s="67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row>
    <row r="218" spans="4:51" ht="15" customHeight="1" x14ac:dyDescent="0.25">
      <c r="D218" s="69"/>
      <c r="E218" s="69"/>
      <c r="F218" s="69"/>
      <c r="G218" s="69"/>
      <c r="H218" s="69"/>
      <c r="I218" s="69"/>
      <c r="J218" s="69"/>
      <c r="K218" s="69"/>
      <c r="L218" s="69"/>
      <c r="M218" s="69"/>
      <c r="N218" s="69"/>
      <c r="O218" s="69"/>
      <c r="P218" s="69"/>
      <c r="Q218" s="67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row>
    <row r="219" spans="4:51" ht="15" customHeight="1" x14ac:dyDescent="0.25">
      <c r="D219" s="69"/>
      <c r="E219" s="69"/>
      <c r="F219" s="69"/>
      <c r="G219" s="69"/>
      <c r="H219" s="69"/>
      <c r="I219" s="69"/>
      <c r="J219" s="69"/>
      <c r="K219" s="69"/>
      <c r="L219" s="69"/>
      <c r="M219" s="69"/>
      <c r="N219" s="69"/>
      <c r="O219" s="69"/>
      <c r="P219" s="69"/>
      <c r="Q219" s="67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row>
    <row r="220" spans="4:51" ht="15" customHeight="1" x14ac:dyDescent="0.25">
      <c r="D220" s="69"/>
      <c r="E220" s="69"/>
      <c r="F220" s="69"/>
      <c r="G220" s="69"/>
      <c r="H220" s="69"/>
      <c r="I220" s="69"/>
      <c r="J220" s="69"/>
      <c r="K220" s="69"/>
      <c r="L220" s="69"/>
      <c r="M220" s="69"/>
      <c r="N220" s="69"/>
      <c r="O220" s="69"/>
      <c r="P220" s="69"/>
      <c r="Q220" s="67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row>
    <row r="221" spans="4:51" ht="15" customHeight="1" x14ac:dyDescent="0.25">
      <c r="D221" s="69"/>
      <c r="E221" s="69"/>
      <c r="F221" s="69"/>
      <c r="G221" s="69"/>
      <c r="H221" s="69"/>
      <c r="I221" s="69"/>
      <c r="J221" s="69"/>
      <c r="K221" s="69"/>
      <c r="L221" s="69"/>
      <c r="M221" s="69"/>
      <c r="N221" s="69"/>
      <c r="O221" s="69"/>
      <c r="P221" s="69"/>
      <c r="Q221" s="67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row>
    <row r="222" spans="4:51" ht="15" customHeight="1" x14ac:dyDescent="0.25">
      <c r="D222" s="69"/>
      <c r="E222" s="69"/>
      <c r="F222" s="69"/>
      <c r="G222" s="69"/>
      <c r="H222" s="69"/>
      <c r="I222" s="69"/>
      <c r="J222" s="69"/>
      <c r="K222" s="69"/>
      <c r="L222" s="69"/>
      <c r="M222" s="69"/>
      <c r="N222" s="69"/>
      <c r="O222" s="69"/>
      <c r="P222" s="69"/>
      <c r="Q222" s="67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row>
    <row r="223" spans="4:51" ht="15" customHeight="1" x14ac:dyDescent="0.25">
      <c r="D223" s="69"/>
      <c r="E223" s="69"/>
      <c r="F223" s="69"/>
      <c r="G223" s="69"/>
      <c r="H223" s="69"/>
      <c r="I223" s="69"/>
      <c r="J223" s="69"/>
      <c r="K223" s="69"/>
      <c r="L223" s="69"/>
      <c r="M223" s="69"/>
      <c r="N223" s="69"/>
      <c r="O223" s="69"/>
      <c r="P223" s="69"/>
      <c r="Q223" s="67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row>
    <row r="224" spans="4:51" ht="15" customHeight="1" x14ac:dyDescent="0.25">
      <c r="D224" s="69"/>
      <c r="E224" s="69"/>
      <c r="F224" s="69"/>
      <c r="G224" s="69"/>
      <c r="H224" s="69"/>
      <c r="I224" s="69"/>
      <c r="J224" s="69"/>
      <c r="K224" s="69"/>
      <c r="L224" s="69"/>
      <c r="M224" s="69"/>
      <c r="N224" s="69"/>
      <c r="O224" s="69"/>
      <c r="P224" s="69"/>
      <c r="Q224" s="67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row>
    <row r="225" spans="4:51" ht="15" customHeight="1" x14ac:dyDescent="0.25">
      <c r="D225" s="69"/>
      <c r="E225" s="69"/>
      <c r="F225" s="69"/>
      <c r="G225" s="69"/>
      <c r="H225" s="69"/>
      <c r="I225" s="69"/>
      <c r="J225" s="69"/>
      <c r="K225" s="69"/>
      <c r="L225" s="69"/>
      <c r="M225" s="69"/>
      <c r="N225" s="69"/>
      <c r="O225" s="69"/>
      <c r="P225" s="69"/>
      <c r="Q225" s="67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row>
    <row r="226" spans="4:51" ht="15" customHeight="1" x14ac:dyDescent="0.25">
      <c r="D226" s="69"/>
      <c r="E226" s="69"/>
      <c r="F226" s="69"/>
      <c r="G226" s="69"/>
      <c r="H226" s="69"/>
      <c r="I226" s="69"/>
      <c r="J226" s="69"/>
      <c r="K226" s="69"/>
      <c r="L226" s="69"/>
      <c r="M226" s="69"/>
      <c r="N226" s="69"/>
      <c r="O226" s="69"/>
      <c r="P226" s="69"/>
      <c r="Q226" s="67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row>
    <row r="227" spans="4:51" ht="15" customHeight="1" x14ac:dyDescent="0.25">
      <c r="D227" s="69"/>
      <c r="E227" s="69"/>
      <c r="F227" s="69"/>
      <c r="G227" s="69"/>
      <c r="H227" s="69"/>
      <c r="I227" s="69"/>
      <c r="J227" s="69"/>
      <c r="K227" s="69"/>
      <c r="L227" s="69"/>
      <c r="M227" s="69"/>
      <c r="N227" s="69"/>
      <c r="O227" s="69"/>
      <c r="P227" s="69"/>
      <c r="Q227" s="67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row>
    <row r="228" spans="4:51" ht="15" customHeight="1" x14ac:dyDescent="0.25">
      <c r="D228" s="69"/>
      <c r="E228" s="69"/>
      <c r="F228" s="69"/>
      <c r="G228" s="69"/>
      <c r="H228" s="69"/>
      <c r="I228" s="69"/>
      <c r="J228" s="69"/>
      <c r="K228" s="69"/>
      <c r="L228" s="69"/>
      <c r="M228" s="69"/>
      <c r="N228" s="69"/>
      <c r="O228" s="69"/>
      <c r="P228" s="69"/>
      <c r="Q228" s="67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row>
    <row r="229" spans="4:51" ht="15" customHeight="1" x14ac:dyDescent="0.25">
      <c r="D229" s="69"/>
      <c r="E229" s="69"/>
      <c r="F229" s="69"/>
      <c r="G229" s="69"/>
      <c r="H229" s="69"/>
      <c r="I229" s="69"/>
      <c r="J229" s="69"/>
      <c r="K229" s="69"/>
      <c r="L229" s="69"/>
      <c r="M229" s="69"/>
      <c r="N229" s="69"/>
      <c r="O229" s="69"/>
      <c r="P229" s="69"/>
      <c r="Q229" s="67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row>
    <row r="230" spans="4:51" ht="15" customHeight="1" x14ac:dyDescent="0.25">
      <c r="D230" s="69"/>
      <c r="E230" s="69"/>
      <c r="F230" s="69"/>
      <c r="G230" s="69"/>
      <c r="H230" s="69"/>
      <c r="I230" s="69"/>
      <c r="J230" s="69"/>
      <c r="K230" s="69"/>
      <c r="L230" s="69"/>
      <c r="M230" s="69"/>
      <c r="N230" s="69"/>
      <c r="O230" s="69"/>
      <c r="P230" s="69"/>
      <c r="Q230" s="67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row>
    <row r="231" spans="4:51" ht="15" customHeight="1" x14ac:dyDescent="0.25">
      <c r="D231" s="69"/>
      <c r="E231" s="69"/>
      <c r="F231" s="69"/>
      <c r="G231" s="69"/>
      <c r="H231" s="69"/>
      <c r="I231" s="69"/>
      <c r="J231" s="69"/>
      <c r="K231" s="69"/>
      <c r="L231" s="69"/>
      <c r="M231" s="69"/>
      <c r="N231" s="69"/>
      <c r="O231" s="69"/>
      <c r="P231" s="69"/>
      <c r="Q231" s="67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row>
    <row r="232" spans="4:51" ht="15" customHeight="1" x14ac:dyDescent="0.25">
      <c r="D232" s="69"/>
      <c r="E232" s="69"/>
      <c r="F232" s="69"/>
      <c r="G232" s="69"/>
      <c r="H232" s="69"/>
      <c r="I232" s="69"/>
      <c r="J232" s="69"/>
      <c r="K232" s="69"/>
      <c r="L232" s="69"/>
      <c r="M232" s="69"/>
      <c r="N232" s="69"/>
      <c r="O232" s="69"/>
      <c r="P232" s="69"/>
      <c r="Q232" s="67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row>
    <row r="233" spans="4:51" ht="15" customHeight="1" x14ac:dyDescent="0.25">
      <c r="D233" s="69"/>
      <c r="E233" s="69"/>
      <c r="F233" s="69"/>
      <c r="G233" s="69"/>
      <c r="H233" s="69"/>
      <c r="I233" s="69"/>
      <c r="J233" s="69"/>
      <c r="K233" s="69"/>
      <c r="L233" s="69"/>
      <c r="M233" s="69"/>
      <c r="N233" s="69"/>
      <c r="O233" s="69"/>
      <c r="P233" s="69"/>
      <c r="Q233" s="67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row>
    <row r="234" spans="4:51" ht="15" customHeight="1" x14ac:dyDescent="0.25">
      <c r="D234" s="69"/>
      <c r="E234" s="69"/>
      <c r="F234" s="69"/>
      <c r="G234" s="69"/>
      <c r="H234" s="69"/>
      <c r="I234" s="69"/>
      <c r="J234" s="69"/>
      <c r="K234" s="69"/>
      <c r="L234" s="69"/>
      <c r="M234" s="69"/>
      <c r="N234" s="69"/>
      <c r="O234" s="69"/>
      <c r="P234" s="69"/>
      <c r="Q234" s="67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row>
    <row r="235" spans="4:51" ht="15" customHeight="1" x14ac:dyDescent="0.25">
      <c r="D235" s="69"/>
      <c r="E235" s="69"/>
      <c r="F235" s="69"/>
      <c r="G235" s="69"/>
      <c r="H235" s="69"/>
      <c r="I235" s="69"/>
      <c r="J235" s="69"/>
      <c r="K235" s="69"/>
      <c r="L235" s="69"/>
      <c r="M235" s="69"/>
      <c r="N235" s="69"/>
      <c r="O235" s="69"/>
      <c r="P235" s="69"/>
      <c r="Q235" s="67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row>
    <row r="236" spans="4:51" ht="15" customHeight="1" x14ac:dyDescent="0.25">
      <c r="D236" s="69"/>
      <c r="E236" s="69"/>
      <c r="F236" s="69"/>
      <c r="G236" s="69"/>
      <c r="H236" s="69"/>
      <c r="I236" s="69"/>
      <c r="J236" s="69"/>
      <c r="K236" s="69"/>
      <c r="L236" s="69"/>
      <c r="M236" s="69"/>
      <c r="N236" s="69"/>
      <c r="O236" s="69"/>
      <c r="P236" s="69"/>
      <c r="Q236" s="67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row>
    <row r="237" spans="4:51" ht="15" customHeight="1" x14ac:dyDescent="0.25">
      <c r="D237" s="69"/>
      <c r="E237" s="69"/>
      <c r="F237" s="69"/>
      <c r="G237" s="69"/>
      <c r="H237" s="69"/>
      <c r="I237" s="69"/>
      <c r="J237" s="69"/>
      <c r="K237" s="69"/>
      <c r="L237" s="69"/>
      <c r="M237" s="69"/>
      <c r="N237" s="69"/>
      <c r="O237" s="69"/>
      <c r="P237" s="69"/>
      <c r="Q237" s="67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row>
    <row r="238" spans="4:51" ht="15" customHeight="1" x14ac:dyDescent="0.25">
      <c r="D238" s="69"/>
      <c r="E238" s="69"/>
      <c r="F238" s="69"/>
      <c r="G238" s="69"/>
      <c r="H238" s="69"/>
      <c r="I238" s="69"/>
      <c r="J238" s="69"/>
      <c r="K238" s="69"/>
      <c r="L238" s="69"/>
      <c r="M238" s="69"/>
      <c r="N238" s="69"/>
      <c r="O238" s="69"/>
      <c r="P238" s="69"/>
      <c r="Q238" s="67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row>
    <row r="239" spans="4:51" ht="15" customHeight="1" x14ac:dyDescent="0.25">
      <c r="D239" s="69"/>
      <c r="E239" s="69"/>
      <c r="F239" s="69"/>
      <c r="G239" s="69"/>
      <c r="H239" s="69"/>
      <c r="I239" s="69"/>
      <c r="J239" s="69"/>
      <c r="K239" s="69"/>
      <c r="L239" s="69"/>
      <c r="M239" s="69"/>
      <c r="N239" s="69"/>
      <c r="O239" s="69"/>
      <c r="P239" s="69"/>
      <c r="Q239" s="67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row>
    <row r="240" spans="4:51" ht="15" customHeight="1" x14ac:dyDescent="0.25">
      <c r="D240" s="69"/>
      <c r="E240" s="69"/>
      <c r="F240" s="69"/>
      <c r="G240" s="69"/>
      <c r="H240" s="69"/>
      <c r="I240" s="69"/>
      <c r="J240" s="69"/>
      <c r="K240" s="69"/>
      <c r="L240" s="69"/>
      <c r="M240" s="69"/>
      <c r="N240" s="69"/>
      <c r="O240" s="69"/>
      <c r="P240" s="69"/>
      <c r="Q240" s="67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row>
    <row r="241" spans="4:51" ht="15" customHeight="1" x14ac:dyDescent="0.25">
      <c r="D241" s="69"/>
      <c r="E241" s="69"/>
      <c r="F241" s="69"/>
      <c r="G241" s="69"/>
      <c r="H241" s="69"/>
      <c r="I241" s="69"/>
      <c r="J241" s="69"/>
      <c r="K241" s="69"/>
      <c r="L241" s="69"/>
      <c r="M241" s="69"/>
      <c r="N241" s="69"/>
      <c r="O241" s="69"/>
      <c r="P241" s="69"/>
      <c r="Q241" s="67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row>
    <row r="242" spans="4:51" ht="15" customHeight="1" x14ac:dyDescent="0.25">
      <c r="D242" s="69"/>
      <c r="E242" s="69"/>
      <c r="F242" s="69"/>
      <c r="G242" s="69"/>
      <c r="H242" s="69"/>
      <c r="I242" s="69"/>
      <c r="J242" s="69"/>
      <c r="K242" s="69"/>
      <c r="L242" s="69"/>
      <c r="M242" s="69"/>
      <c r="N242" s="69"/>
      <c r="O242" s="69"/>
      <c r="P242" s="69"/>
      <c r="Q242" s="67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row>
    <row r="243" spans="4:51" ht="15" customHeight="1" x14ac:dyDescent="0.25">
      <c r="D243" s="69"/>
      <c r="E243" s="69"/>
      <c r="F243" s="69"/>
      <c r="G243" s="69"/>
      <c r="H243" s="69"/>
      <c r="I243" s="69"/>
      <c r="J243" s="69"/>
      <c r="K243" s="69"/>
      <c r="L243" s="69"/>
      <c r="M243" s="69"/>
      <c r="N243" s="69"/>
      <c r="O243" s="69"/>
      <c r="P243" s="69"/>
      <c r="Q243" s="67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row>
    <row r="244" spans="4:51" ht="15" customHeight="1" x14ac:dyDescent="0.25">
      <c r="D244" s="69"/>
      <c r="E244" s="69"/>
      <c r="F244" s="69"/>
      <c r="G244" s="69"/>
      <c r="H244" s="69"/>
      <c r="I244" s="69"/>
      <c r="J244" s="69"/>
      <c r="K244" s="69"/>
      <c r="L244" s="69"/>
      <c r="M244" s="69"/>
      <c r="N244" s="69"/>
      <c r="O244" s="69"/>
      <c r="P244" s="69"/>
      <c r="Q244" s="67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row>
    <row r="245" spans="4:51" ht="15" customHeight="1" x14ac:dyDescent="0.25">
      <c r="D245" s="69"/>
      <c r="E245" s="69"/>
      <c r="F245" s="69"/>
      <c r="G245" s="69"/>
      <c r="H245" s="69"/>
      <c r="I245" s="69"/>
      <c r="J245" s="69"/>
      <c r="K245" s="69"/>
      <c r="L245" s="69"/>
      <c r="M245" s="69"/>
      <c r="N245" s="69"/>
      <c r="O245" s="69"/>
      <c r="P245" s="69"/>
      <c r="Q245" s="67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row>
    <row r="246" spans="4:51" ht="15" customHeight="1" x14ac:dyDescent="0.25">
      <c r="D246" s="69"/>
      <c r="E246" s="69"/>
      <c r="F246" s="69"/>
      <c r="G246" s="69"/>
      <c r="H246" s="69"/>
      <c r="I246" s="69"/>
      <c r="J246" s="69"/>
      <c r="K246" s="69"/>
      <c r="L246" s="69"/>
      <c r="M246" s="69"/>
      <c r="N246" s="69"/>
      <c r="O246" s="69"/>
      <c r="P246" s="69"/>
      <c r="Q246" s="67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row>
    <row r="247" spans="4:51" ht="15" customHeight="1" x14ac:dyDescent="0.25">
      <c r="D247" s="69"/>
      <c r="E247" s="69"/>
      <c r="F247" s="69"/>
      <c r="G247" s="69"/>
      <c r="H247" s="69"/>
      <c r="I247" s="69"/>
      <c r="J247" s="69"/>
      <c r="K247" s="69"/>
      <c r="L247" s="69"/>
      <c r="M247" s="69"/>
      <c r="N247" s="69"/>
      <c r="O247" s="69"/>
      <c r="P247" s="69"/>
      <c r="Q247" s="67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row>
    <row r="248" spans="4:51" ht="15" customHeight="1" x14ac:dyDescent="0.25">
      <c r="D248" s="69"/>
      <c r="E248" s="69"/>
      <c r="F248" s="69"/>
      <c r="G248" s="69"/>
      <c r="H248" s="69"/>
      <c r="I248" s="69"/>
      <c r="J248" s="69"/>
      <c r="K248" s="69"/>
      <c r="L248" s="69"/>
      <c r="M248" s="69"/>
      <c r="N248" s="69"/>
      <c r="O248" s="69"/>
      <c r="P248" s="69"/>
      <c r="Q248" s="67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row>
    <row r="249" spans="4:51" ht="15" customHeight="1" x14ac:dyDescent="0.25">
      <c r="D249" s="69"/>
      <c r="E249" s="69"/>
      <c r="F249" s="69"/>
      <c r="G249" s="69"/>
      <c r="H249" s="69"/>
      <c r="I249" s="69"/>
      <c r="J249" s="69"/>
      <c r="K249" s="69"/>
      <c r="L249" s="69"/>
      <c r="M249" s="69"/>
      <c r="N249" s="69"/>
      <c r="O249" s="69"/>
      <c r="P249" s="69"/>
      <c r="Q249" s="67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row>
    <row r="250" spans="4:51" ht="15" customHeight="1" x14ac:dyDescent="0.25">
      <c r="D250" s="69"/>
      <c r="E250" s="69"/>
      <c r="F250" s="69"/>
      <c r="G250" s="69"/>
      <c r="H250" s="69"/>
      <c r="I250" s="69"/>
      <c r="J250" s="69"/>
      <c r="K250" s="69"/>
      <c r="L250" s="69"/>
      <c r="M250" s="69"/>
      <c r="N250" s="69"/>
      <c r="O250" s="69"/>
      <c r="P250" s="69"/>
      <c r="Q250" s="67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row>
    <row r="251" spans="4:51" ht="15" customHeight="1" x14ac:dyDescent="0.25">
      <c r="D251" s="69"/>
      <c r="E251" s="69"/>
      <c r="F251" s="69"/>
      <c r="G251" s="69"/>
      <c r="H251" s="69"/>
      <c r="I251" s="69"/>
      <c r="J251" s="69"/>
      <c r="K251" s="69"/>
      <c r="L251" s="69"/>
      <c r="M251" s="69"/>
      <c r="N251" s="69"/>
      <c r="O251" s="69"/>
      <c r="P251" s="69"/>
      <c r="Q251" s="67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row>
    <row r="252" spans="4:51" ht="15" customHeight="1" x14ac:dyDescent="0.25">
      <c r="D252" s="69"/>
      <c r="E252" s="69"/>
      <c r="F252" s="69"/>
      <c r="G252" s="69"/>
      <c r="H252" s="69"/>
      <c r="I252" s="69"/>
      <c r="J252" s="69"/>
      <c r="K252" s="69"/>
      <c r="L252" s="69"/>
      <c r="M252" s="69"/>
      <c r="N252" s="69"/>
      <c r="O252" s="69"/>
      <c r="P252" s="69"/>
      <c r="Q252" s="67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row>
    <row r="253" spans="4:51" ht="15" customHeight="1" x14ac:dyDescent="0.25">
      <c r="D253" s="69"/>
      <c r="E253" s="69"/>
      <c r="F253" s="69"/>
      <c r="G253" s="69"/>
      <c r="H253" s="69"/>
      <c r="I253" s="69"/>
      <c r="J253" s="69"/>
      <c r="K253" s="69"/>
      <c r="L253" s="69"/>
      <c r="M253" s="69"/>
      <c r="N253" s="69"/>
      <c r="O253" s="69"/>
      <c r="P253" s="69"/>
      <c r="Q253" s="67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row>
    <row r="254" spans="4:51" ht="15" customHeight="1" x14ac:dyDescent="0.25">
      <c r="D254" s="69"/>
      <c r="E254" s="69"/>
      <c r="F254" s="69"/>
      <c r="G254" s="69"/>
      <c r="H254" s="69"/>
      <c r="I254" s="69"/>
      <c r="J254" s="69"/>
      <c r="K254" s="69"/>
      <c r="L254" s="69"/>
      <c r="M254" s="69"/>
      <c r="N254" s="69"/>
      <c r="O254" s="69"/>
      <c r="P254" s="69"/>
      <c r="Q254" s="67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row>
    <row r="255" spans="4:51" ht="15" customHeight="1" x14ac:dyDescent="0.25">
      <c r="D255" s="69"/>
      <c r="E255" s="69"/>
      <c r="F255" s="69"/>
      <c r="G255" s="69"/>
      <c r="H255" s="69"/>
      <c r="I255" s="69"/>
      <c r="J255" s="69"/>
      <c r="K255" s="69"/>
      <c r="L255" s="69"/>
      <c r="M255" s="69"/>
      <c r="N255" s="69"/>
      <c r="O255" s="69"/>
      <c r="P255" s="69"/>
      <c r="Q255" s="67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row>
    <row r="256" spans="4:51" ht="15" customHeight="1" x14ac:dyDescent="0.25">
      <c r="D256" s="69"/>
      <c r="E256" s="69"/>
      <c r="F256" s="69"/>
      <c r="G256" s="69"/>
      <c r="H256" s="69"/>
      <c r="I256" s="69"/>
      <c r="J256" s="69"/>
      <c r="K256" s="69"/>
      <c r="L256" s="69"/>
      <c r="M256" s="69"/>
      <c r="N256" s="69"/>
      <c r="O256" s="69"/>
      <c r="P256" s="69"/>
      <c r="Q256" s="67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row>
    <row r="257" spans="4:51" ht="15" customHeight="1" x14ac:dyDescent="0.25">
      <c r="D257" s="69"/>
      <c r="E257" s="69"/>
      <c r="F257" s="69"/>
      <c r="G257" s="69"/>
      <c r="H257" s="69"/>
      <c r="I257" s="69"/>
      <c r="J257" s="69"/>
      <c r="K257" s="69"/>
      <c r="L257" s="69"/>
      <c r="M257" s="69"/>
      <c r="N257" s="69"/>
      <c r="O257" s="69"/>
      <c r="P257" s="69"/>
      <c r="Q257" s="67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row>
    <row r="258" spans="4:51" ht="15" customHeight="1" x14ac:dyDescent="0.25">
      <c r="D258" s="69"/>
      <c r="E258" s="69"/>
      <c r="F258" s="69"/>
      <c r="G258" s="69"/>
      <c r="H258" s="69"/>
      <c r="I258" s="69"/>
      <c r="J258" s="69"/>
      <c r="K258" s="69"/>
      <c r="L258" s="69"/>
      <c r="M258" s="69"/>
      <c r="N258" s="69"/>
      <c r="O258" s="69"/>
      <c r="P258" s="69"/>
      <c r="Q258" s="67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row>
    <row r="259" spans="4:51" ht="15" customHeight="1" x14ac:dyDescent="0.25">
      <c r="D259" s="69"/>
      <c r="E259" s="69"/>
      <c r="F259" s="69"/>
      <c r="G259" s="69"/>
      <c r="H259" s="69"/>
      <c r="I259" s="69"/>
      <c r="J259" s="69"/>
      <c r="K259" s="69"/>
      <c r="L259" s="69"/>
      <c r="M259" s="69"/>
      <c r="N259" s="69"/>
      <c r="O259" s="69"/>
      <c r="P259" s="69"/>
      <c r="Q259" s="67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row>
    <row r="260" spans="4:51" ht="15" customHeight="1" x14ac:dyDescent="0.25">
      <c r="D260" s="69"/>
      <c r="E260" s="69"/>
      <c r="F260" s="69"/>
      <c r="G260" s="69"/>
      <c r="H260" s="69"/>
      <c r="I260" s="69"/>
      <c r="J260" s="69"/>
      <c r="K260" s="69"/>
      <c r="L260" s="69"/>
      <c r="M260" s="69"/>
      <c r="N260" s="69"/>
      <c r="O260" s="69"/>
      <c r="P260" s="69"/>
      <c r="Q260" s="67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row>
    <row r="261" spans="4:51" ht="15" customHeight="1" x14ac:dyDescent="0.25">
      <c r="D261" s="69"/>
      <c r="E261" s="69"/>
      <c r="F261" s="69"/>
      <c r="G261" s="69"/>
      <c r="H261" s="69"/>
      <c r="I261" s="69"/>
      <c r="J261" s="69"/>
      <c r="K261" s="69"/>
      <c r="L261" s="69"/>
      <c r="M261" s="69"/>
      <c r="N261" s="69"/>
      <c r="O261" s="69"/>
      <c r="P261" s="69"/>
      <c r="Q261" s="67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row>
    <row r="262" spans="4:51" ht="15" customHeight="1" x14ac:dyDescent="0.25">
      <c r="D262" s="69"/>
      <c r="E262" s="69"/>
      <c r="F262" s="69"/>
      <c r="G262" s="69"/>
      <c r="H262" s="69"/>
      <c r="I262" s="69"/>
      <c r="J262" s="69"/>
      <c r="K262" s="69"/>
      <c r="L262" s="69"/>
      <c r="M262" s="69"/>
      <c r="N262" s="69"/>
      <c r="O262" s="69"/>
      <c r="P262" s="69"/>
      <c r="Q262" s="67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row>
    <row r="263" spans="4:51" ht="15" customHeight="1" x14ac:dyDescent="0.25">
      <c r="D263" s="69"/>
      <c r="E263" s="69"/>
      <c r="F263" s="69"/>
      <c r="G263" s="69"/>
      <c r="H263" s="69"/>
      <c r="I263" s="69"/>
      <c r="J263" s="69"/>
      <c r="K263" s="69"/>
      <c r="L263" s="69"/>
      <c r="M263" s="69"/>
      <c r="N263" s="69"/>
      <c r="O263" s="69"/>
      <c r="P263" s="69"/>
      <c r="Q263" s="67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row>
    <row r="264" spans="4:51" ht="15" customHeight="1" x14ac:dyDescent="0.25">
      <c r="D264" s="69"/>
      <c r="E264" s="69"/>
      <c r="F264" s="69"/>
      <c r="G264" s="69"/>
      <c r="H264" s="69"/>
      <c r="I264" s="69"/>
      <c r="J264" s="69"/>
      <c r="K264" s="69"/>
      <c r="L264" s="69"/>
      <c r="M264" s="69"/>
      <c r="N264" s="69"/>
      <c r="O264" s="69"/>
      <c r="P264" s="69"/>
      <c r="Q264" s="67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row>
    <row r="265" spans="4:51" ht="15" customHeight="1" x14ac:dyDescent="0.25">
      <c r="D265" s="69"/>
      <c r="E265" s="69"/>
      <c r="F265" s="69"/>
      <c r="G265" s="69"/>
      <c r="H265" s="69"/>
      <c r="I265" s="69"/>
      <c r="J265" s="69"/>
      <c r="K265" s="69"/>
      <c r="L265" s="69"/>
      <c r="M265" s="69"/>
      <c r="N265" s="69"/>
      <c r="O265" s="69"/>
      <c r="P265" s="69"/>
      <c r="Q265" s="67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row>
    <row r="266" spans="4:51" ht="15" customHeight="1" x14ac:dyDescent="0.25">
      <c r="D266" s="69"/>
      <c r="E266" s="69"/>
      <c r="F266" s="69"/>
      <c r="G266" s="69"/>
      <c r="H266" s="69"/>
      <c r="I266" s="69"/>
      <c r="J266" s="69"/>
      <c r="K266" s="69"/>
      <c r="L266" s="69"/>
      <c r="M266" s="69"/>
      <c r="N266" s="69"/>
      <c r="O266" s="69"/>
      <c r="P266" s="69"/>
      <c r="Q266" s="67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row>
    <row r="267" spans="4:51" ht="15" customHeight="1" x14ac:dyDescent="0.25">
      <c r="D267" s="69"/>
      <c r="E267" s="69"/>
      <c r="F267" s="69"/>
      <c r="G267" s="69"/>
      <c r="H267" s="69"/>
      <c r="I267" s="69"/>
      <c r="J267" s="69"/>
      <c r="K267" s="69"/>
      <c r="L267" s="69"/>
      <c r="M267" s="69"/>
      <c r="N267" s="69"/>
      <c r="O267" s="69"/>
      <c r="P267" s="69"/>
      <c r="Q267" s="67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row>
    <row r="268" spans="4:51" ht="15" customHeight="1" x14ac:dyDescent="0.25">
      <c r="D268" s="69"/>
      <c r="E268" s="69"/>
      <c r="F268" s="69"/>
      <c r="G268" s="69"/>
      <c r="H268" s="69"/>
      <c r="I268" s="69"/>
      <c r="J268" s="69"/>
      <c r="K268" s="69"/>
      <c r="L268" s="69"/>
      <c r="M268" s="69"/>
      <c r="N268" s="69"/>
      <c r="O268" s="69"/>
      <c r="P268" s="69"/>
      <c r="Q268" s="67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row>
    <row r="269" spans="4:51" ht="15" customHeight="1" x14ac:dyDescent="0.25">
      <c r="D269" s="69"/>
      <c r="E269" s="69"/>
      <c r="F269" s="69"/>
      <c r="G269" s="69"/>
      <c r="H269" s="69"/>
      <c r="I269" s="69"/>
      <c r="J269" s="69"/>
      <c r="K269" s="69"/>
      <c r="L269" s="69"/>
      <c r="M269" s="69"/>
      <c r="N269" s="69"/>
      <c r="O269" s="69"/>
      <c r="P269" s="69"/>
      <c r="Q269" s="67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row>
    <row r="270" spans="4:51" ht="15" customHeight="1" x14ac:dyDescent="0.25">
      <c r="D270" s="69"/>
      <c r="E270" s="69"/>
      <c r="F270" s="69"/>
      <c r="G270" s="69"/>
      <c r="H270" s="69"/>
      <c r="I270" s="69"/>
      <c r="J270" s="69"/>
      <c r="K270" s="69"/>
      <c r="L270" s="69"/>
      <c r="M270" s="69"/>
      <c r="N270" s="69"/>
      <c r="O270" s="69"/>
      <c r="P270" s="69"/>
      <c r="Q270" s="67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row>
    <row r="271" spans="4:51" ht="15" customHeight="1" x14ac:dyDescent="0.25">
      <c r="D271" s="69"/>
      <c r="E271" s="69"/>
      <c r="F271" s="69"/>
      <c r="G271" s="69"/>
      <c r="H271" s="69"/>
      <c r="I271" s="69"/>
      <c r="J271" s="69"/>
      <c r="K271" s="69"/>
      <c r="L271" s="69"/>
      <c r="M271" s="69"/>
      <c r="N271" s="69"/>
      <c r="O271" s="69"/>
      <c r="P271" s="69"/>
      <c r="Q271" s="67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row>
    <row r="272" spans="4:51" ht="15" customHeight="1" x14ac:dyDescent="0.25">
      <c r="D272" s="69"/>
      <c r="E272" s="69"/>
      <c r="F272" s="69"/>
      <c r="G272" s="69"/>
      <c r="H272" s="69"/>
      <c r="I272" s="69"/>
      <c r="J272" s="69"/>
      <c r="K272" s="69"/>
      <c r="L272" s="69"/>
      <c r="M272" s="69"/>
      <c r="N272" s="69"/>
      <c r="O272" s="69"/>
      <c r="P272" s="69"/>
      <c r="Q272" s="67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row>
    <row r="273" spans="4:51" ht="15" customHeight="1" x14ac:dyDescent="0.25">
      <c r="D273" s="69"/>
      <c r="E273" s="69"/>
      <c r="F273" s="69"/>
      <c r="G273" s="69"/>
      <c r="H273" s="69"/>
      <c r="I273" s="69"/>
      <c r="J273" s="69"/>
      <c r="K273" s="69"/>
      <c r="L273" s="69"/>
      <c r="M273" s="69"/>
      <c r="N273" s="69"/>
      <c r="O273" s="69"/>
      <c r="P273" s="69"/>
      <c r="Q273" s="67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row>
    <row r="274" spans="4:51" ht="15" customHeight="1" x14ac:dyDescent="0.25">
      <c r="D274" s="69"/>
      <c r="E274" s="69"/>
      <c r="F274" s="69"/>
      <c r="G274" s="69"/>
      <c r="H274" s="69"/>
      <c r="I274" s="69"/>
      <c r="J274" s="69"/>
      <c r="K274" s="69"/>
      <c r="L274" s="69"/>
      <c r="M274" s="69"/>
      <c r="N274" s="69"/>
      <c r="O274" s="69"/>
      <c r="P274" s="69"/>
      <c r="Q274" s="67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row>
    <row r="275" spans="4:51" ht="15" customHeight="1" x14ac:dyDescent="0.25">
      <c r="D275" s="69"/>
      <c r="E275" s="69"/>
      <c r="F275" s="69"/>
      <c r="G275" s="69"/>
      <c r="H275" s="69"/>
      <c r="I275" s="69"/>
      <c r="J275" s="69"/>
      <c r="K275" s="69"/>
      <c r="L275" s="69"/>
      <c r="M275" s="69"/>
      <c r="N275" s="69"/>
      <c r="O275" s="69"/>
      <c r="P275" s="69"/>
      <c r="Q275" s="67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row>
    <row r="276" spans="4:51" ht="15" customHeight="1" x14ac:dyDescent="0.25">
      <c r="D276" s="69"/>
      <c r="E276" s="69"/>
      <c r="F276" s="69"/>
      <c r="G276" s="69"/>
      <c r="H276" s="69"/>
      <c r="I276" s="69"/>
      <c r="J276" s="69"/>
      <c r="K276" s="69"/>
      <c r="L276" s="69"/>
      <c r="M276" s="69"/>
      <c r="N276" s="69"/>
      <c r="O276" s="69"/>
      <c r="P276" s="69"/>
      <c r="Q276" s="67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row>
    <row r="277" spans="4:51" ht="15" customHeight="1" x14ac:dyDescent="0.25">
      <c r="D277" s="69"/>
      <c r="E277" s="69"/>
      <c r="F277" s="69"/>
      <c r="G277" s="69"/>
      <c r="H277" s="69"/>
      <c r="I277" s="69"/>
      <c r="J277" s="69"/>
      <c r="K277" s="69"/>
      <c r="L277" s="69"/>
      <c r="M277" s="69"/>
      <c r="N277" s="69"/>
      <c r="O277" s="69"/>
      <c r="P277" s="69"/>
      <c r="Q277" s="67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row>
    <row r="278" spans="4:51" ht="15" customHeight="1" x14ac:dyDescent="0.25">
      <c r="D278" s="69"/>
      <c r="E278" s="69"/>
      <c r="F278" s="69"/>
      <c r="G278" s="69"/>
      <c r="H278" s="69"/>
      <c r="I278" s="69"/>
      <c r="J278" s="69"/>
      <c r="K278" s="69"/>
      <c r="L278" s="69"/>
      <c r="M278" s="69"/>
      <c r="N278" s="69"/>
      <c r="O278" s="69"/>
      <c r="P278" s="69"/>
      <c r="Q278" s="67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row>
    <row r="279" spans="4:51" ht="15" customHeight="1" x14ac:dyDescent="0.25">
      <c r="D279" s="69"/>
      <c r="E279" s="69"/>
      <c r="F279" s="69"/>
      <c r="G279" s="69"/>
      <c r="H279" s="69"/>
      <c r="I279" s="69"/>
      <c r="J279" s="69"/>
      <c r="K279" s="69"/>
      <c r="L279" s="69"/>
      <c r="M279" s="69"/>
      <c r="N279" s="69"/>
      <c r="O279" s="69"/>
      <c r="P279" s="69"/>
      <c r="Q279" s="67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row>
    <row r="280" spans="4:51" ht="15" customHeight="1" x14ac:dyDescent="0.25">
      <c r="D280" s="69"/>
      <c r="E280" s="69"/>
      <c r="F280" s="69"/>
      <c r="G280" s="69"/>
      <c r="H280" s="69"/>
      <c r="I280" s="69"/>
      <c r="J280" s="69"/>
      <c r="K280" s="69"/>
      <c r="L280" s="69"/>
      <c r="M280" s="69"/>
      <c r="N280" s="69"/>
      <c r="O280" s="69"/>
      <c r="P280" s="69"/>
      <c r="Q280" s="67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row>
    <row r="281" spans="4:51" ht="15" customHeight="1" x14ac:dyDescent="0.25">
      <c r="D281" s="69"/>
      <c r="E281" s="69"/>
      <c r="F281" s="69"/>
      <c r="G281" s="69"/>
      <c r="H281" s="69"/>
      <c r="I281" s="69"/>
      <c r="J281" s="69"/>
      <c r="K281" s="69"/>
      <c r="L281" s="69"/>
      <c r="M281" s="69"/>
      <c r="N281" s="69"/>
      <c r="O281" s="69"/>
      <c r="P281" s="69"/>
      <c r="Q281" s="67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row>
    <row r="282" spans="4:51" ht="15" customHeight="1" x14ac:dyDescent="0.25">
      <c r="D282" s="69"/>
      <c r="E282" s="69"/>
      <c r="F282" s="69"/>
      <c r="G282" s="69"/>
      <c r="H282" s="69"/>
      <c r="I282" s="69"/>
      <c r="J282" s="69"/>
      <c r="K282" s="69"/>
      <c r="L282" s="69"/>
      <c r="M282" s="69"/>
      <c r="N282" s="69"/>
      <c r="O282" s="69"/>
      <c r="P282" s="69"/>
      <c r="Q282" s="67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row>
    <row r="283" spans="4:51" ht="15" customHeight="1" x14ac:dyDescent="0.25">
      <c r="D283" s="69"/>
      <c r="E283" s="69"/>
      <c r="F283" s="69"/>
      <c r="G283" s="69"/>
      <c r="H283" s="69"/>
      <c r="I283" s="69"/>
      <c r="J283" s="69"/>
      <c r="K283" s="69"/>
      <c r="L283" s="69"/>
      <c r="M283" s="69"/>
      <c r="N283" s="69"/>
      <c r="O283" s="69"/>
      <c r="P283" s="69"/>
      <c r="Q283" s="67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row>
    <row r="284" spans="4:51" ht="15" customHeight="1" x14ac:dyDescent="0.25">
      <c r="D284" s="69"/>
      <c r="E284" s="69"/>
      <c r="F284" s="69"/>
      <c r="G284" s="69"/>
      <c r="H284" s="69"/>
      <c r="I284" s="69"/>
      <c r="J284" s="69"/>
      <c r="K284" s="69"/>
      <c r="L284" s="69"/>
      <c r="M284" s="69"/>
      <c r="N284" s="69"/>
      <c r="O284" s="69"/>
      <c r="P284" s="69"/>
      <c r="Q284" s="67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row>
    <row r="285" spans="4:51" ht="15" customHeight="1" x14ac:dyDescent="0.25">
      <c r="D285" s="69"/>
      <c r="E285" s="69"/>
      <c r="F285" s="69"/>
      <c r="G285" s="69"/>
      <c r="H285" s="69"/>
      <c r="I285" s="69"/>
      <c r="J285" s="69"/>
      <c r="K285" s="69"/>
      <c r="L285" s="69"/>
      <c r="M285" s="69"/>
      <c r="N285" s="69"/>
      <c r="O285" s="69"/>
      <c r="P285" s="69"/>
      <c r="Q285" s="67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row>
    <row r="286" spans="4:51" ht="15" customHeight="1" x14ac:dyDescent="0.25">
      <c r="D286" s="69"/>
      <c r="E286" s="69"/>
      <c r="F286" s="69"/>
      <c r="G286" s="69"/>
      <c r="H286" s="69"/>
      <c r="I286" s="69"/>
      <c r="J286" s="69"/>
      <c r="K286" s="69"/>
      <c r="L286" s="69"/>
      <c r="M286" s="69"/>
      <c r="N286" s="69"/>
      <c r="O286" s="69"/>
      <c r="P286" s="69"/>
      <c r="Q286" s="67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row>
    <row r="287" spans="4:51" ht="15" customHeight="1" x14ac:dyDescent="0.25">
      <c r="D287" s="69"/>
      <c r="E287" s="69"/>
      <c r="F287" s="69"/>
      <c r="G287" s="69"/>
      <c r="H287" s="69"/>
      <c r="I287" s="69"/>
      <c r="J287" s="69"/>
      <c r="K287" s="69"/>
      <c r="L287" s="69"/>
      <c r="M287" s="69"/>
      <c r="N287" s="69"/>
      <c r="O287" s="69"/>
      <c r="P287" s="69"/>
      <c r="Q287" s="67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row>
    <row r="288" spans="4:51" ht="15" customHeight="1" x14ac:dyDescent="0.25">
      <c r="D288" s="69"/>
      <c r="E288" s="69"/>
      <c r="F288" s="69"/>
      <c r="G288" s="69"/>
      <c r="H288" s="69"/>
      <c r="I288" s="69"/>
      <c r="J288" s="69"/>
      <c r="K288" s="69"/>
      <c r="L288" s="69"/>
      <c r="M288" s="69"/>
      <c r="N288" s="69"/>
      <c r="O288" s="69"/>
      <c r="P288" s="69"/>
      <c r="Q288" s="67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row>
    <row r="289" spans="4:51" ht="15" customHeight="1" x14ac:dyDescent="0.25">
      <c r="D289" s="69"/>
      <c r="E289" s="69"/>
      <c r="F289" s="69"/>
      <c r="G289" s="69"/>
      <c r="H289" s="69"/>
      <c r="I289" s="69"/>
      <c r="J289" s="69"/>
      <c r="K289" s="69"/>
      <c r="L289" s="69"/>
      <c r="M289" s="69"/>
      <c r="N289" s="69"/>
      <c r="O289" s="69"/>
      <c r="P289" s="69"/>
      <c r="Q289" s="67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row>
    <row r="290" spans="4:51" ht="15" customHeight="1" x14ac:dyDescent="0.25">
      <c r="D290" s="69"/>
      <c r="E290" s="69"/>
      <c r="F290" s="69"/>
      <c r="G290" s="69"/>
      <c r="H290" s="69"/>
      <c r="I290" s="69"/>
      <c r="J290" s="69"/>
      <c r="K290" s="69"/>
      <c r="L290" s="69"/>
      <c r="M290" s="69"/>
      <c r="N290" s="69"/>
      <c r="O290" s="69"/>
      <c r="P290" s="69"/>
      <c r="Q290" s="67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row>
    <row r="291" spans="4:51" ht="15" customHeight="1" x14ac:dyDescent="0.25">
      <c r="D291" s="69"/>
      <c r="E291" s="69"/>
      <c r="F291" s="69"/>
      <c r="G291" s="69"/>
      <c r="H291" s="69"/>
      <c r="I291" s="69"/>
      <c r="J291" s="69"/>
      <c r="K291" s="69"/>
      <c r="L291" s="69"/>
      <c r="M291" s="69"/>
      <c r="N291" s="69"/>
      <c r="O291" s="69"/>
      <c r="P291" s="69"/>
      <c r="Q291" s="67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row>
    <row r="292" spans="4:51" ht="15" customHeight="1" x14ac:dyDescent="0.25">
      <c r="D292" s="69"/>
      <c r="E292" s="69"/>
      <c r="F292" s="69"/>
      <c r="G292" s="69"/>
      <c r="H292" s="69"/>
      <c r="I292" s="69"/>
      <c r="J292" s="69"/>
      <c r="K292" s="69"/>
      <c r="L292" s="69"/>
      <c r="M292" s="69"/>
      <c r="N292" s="69"/>
      <c r="O292" s="69"/>
      <c r="P292" s="69"/>
      <c r="Q292" s="67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row>
    <row r="293" spans="4:51" ht="15" customHeight="1" x14ac:dyDescent="0.25">
      <c r="D293" s="69"/>
      <c r="E293" s="69"/>
      <c r="F293" s="69"/>
      <c r="G293" s="69"/>
      <c r="H293" s="69"/>
      <c r="I293" s="69"/>
      <c r="J293" s="69"/>
      <c r="K293" s="69"/>
      <c r="L293" s="69"/>
      <c r="M293" s="69"/>
      <c r="N293" s="69"/>
      <c r="O293" s="69"/>
      <c r="P293" s="69"/>
      <c r="Q293" s="67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row>
    <row r="294" spans="4:51" ht="15" customHeight="1" x14ac:dyDescent="0.25">
      <c r="D294" s="69"/>
      <c r="E294" s="69"/>
      <c r="F294" s="69"/>
      <c r="G294" s="69"/>
      <c r="H294" s="69"/>
      <c r="I294" s="69"/>
      <c r="J294" s="69"/>
      <c r="K294" s="69"/>
      <c r="L294" s="69"/>
      <c r="M294" s="69"/>
      <c r="N294" s="69"/>
      <c r="O294" s="69"/>
      <c r="P294" s="69"/>
      <c r="Q294" s="67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row>
    <row r="295" spans="4:51" ht="15" customHeight="1" x14ac:dyDescent="0.25">
      <c r="D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row>
    <row r="296" spans="4:51" ht="15" customHeight="1" x14ac:dyDescent="0.25">
      <c r="D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row>
    <row r="297" spans="4:51" ht="15" customHeight="1" x14ac:dyDescent="0.25">
      <c r="D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row>
    <row r="298" spans="4:51" ht="15" customHeight="1" x14ac:dyDescent="0.25">
      <c r="D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row>
    <row r="299" spans="4:51" ht="15" customHeight="1" x14ac:dyDescent="0.25">
      <c r="D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row>
    <row r="300" spans="4:51" ht="15" customHeight="1" x14ac:dyDescent="0.25">
      <c r="D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row>
    <row r="301" spans="4:51" ht="15" customHeight="1" x14ac:dyDescent="0.25">
      <c r="D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row>
    <row r="302" spans="4:51" ht="15" customHeight="1" x14ac:dyDescent="0.25">
      <c r="D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row>
    <row r="303" spans="4:51" ht="15" customHeight="1" x14ac:dyDescent="0.25">
      <c r="D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row>
    <row r="304" spans="4:51" ht="15" customHeight="1" x14ac:dyDescent="0.25">
      <c r="D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row>
    <row r="305" spans="4:51" ht="15" customHeight="1" x14ac:dyDescent="0.25">
      <c r="D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row>
    <row r="306" spans="4:51" ht="15" customHeight="1" x14ac:dyDescent="0.25">
      <c r="D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row>
    <row r="307" spans="4:51" ht="15" customHeight="1" x14ac:dyDescent="0.25">
      <c r="D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row>
    <row r="308" spans="4:51" ht="15" customHeight="1" x14ac:dyDescent="0.25">
      <c r="D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row>
    <row r="309" spans="4:51" ht="15" customHeight="1" x14ac:dyDescent="0.25"/>
    <row r="310" spans="4:51" ht="15" customHeight="1" x14ac:dyDescent="0.25"/>
    <row r="311" spans="4:51" ht="15" customHeight="1" x14ac:dyDescent="0.25"/>
    <row r="312" spans="4:51" ht="15" customHeight="1" x14ac:dyDescent="0.25"/>
    <row r="313" spans="4:51" ht="15" customHeight="1" x14ac:dyDescent="0.25"/>
    <row r="314" spans="4:51" ht="15" customHeight="1" x14ac:dyDescent="0.25"/>
    <row r="315" spans="4:51" ht="15" customHeight="1" x14ac:dyDescent="0.25"/>
    <row r="316" spans="4:51" ht="15" customHeight="1" x14ac:dyDescent="0.25"/>
    <row r="317" spans="4:51" ht="15" customHeight="1" x14ac:dyDescent="0.25"/>
    <row r="318" spans="4:51" ht="15" customHeight="1" x14ac:dyDescent="0.25"/>
    <row r="319" spans="4:51" ht="15" customHeight="1" x14ac:dyDescent="0.25"/>
    <row r="320" spans="4:51"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sheetData>
  <sheetProtection algorithmName="SHA-512" hashValue="RaH80AEd5d0lk8ftwVYRT0kHA9WQiblL/3EMx1VZZ0XC8HRq46FRkw+/rp4EAP7L8FMFH63OFi66gxGo5cHCIQ==" saltValue="rR0pi8sMefKJO0Uc49r5Gw==" spinCount="100000" sheet="1" objects="1" scenarios="1"/>
  <mergeCells count="33">
    <mergeCell ref="A1:C1"/>
    <mergeCell ref="Q1:Y1"/>
    <mergeCell ref="A2:C3"/>
    <mergeCell ref="R3:R5"/>
    <mergeCell ref="S3:S5"/>
    <mergeCell ref="T3:T5"/>
    <mergeCell ref="U3:U5"/>
    <mergeCell ref="A4:C5"/>
    <mergeCell ref="V4:Y4"/>
    <mergeCell ref="E5:H5"/>
    <mergeCell ref="A10:C11"/>
    <mergeCell ref="A12:C13"/>
    <mergeCell ref="I5:P5"/>
    <mergeCell ref="A6:C7"/>
    <mergeCell ref="E7:H7"/>
    <mergeCell ref="I7:P7"/>
    <mergeCell ref="A8:C9"/>
    <mergeCell ref="A20:C21"/>
    <mergeCell ref="A24:C25"/>
    <mergeCell ref="A14:C15"/>
    <mergeCell ref="A16:C17"/>
    <mergeCell ref="A18:C19"/>
    <mergeCell ref="A22:C23"/>
    <mergeCell ref="A52:C53"/>
    <mergeCell ref="A26:C27"/>
    <mergeCell ref="A28:C29"/>
    <mergeCell ref="A30:C31"/>
    <mergeCell ref="A32:C33"/>
    <mergeCell ref="A34:C35"/>
    <mergeCell ref="A36:C37"/>
    <mergeCell ref="A38:C39"/>
    <mergeCell ref="A42:C42"/>
    <mergeCell ref="A50:C51"/>
  </mergeCells>
  <hyperlinks>
    <hyperlink ref="A24:C25" location="SpaceCA!A1" display="- Catering - Breakfast" xr:uid="{46ADF316-0065-47DB-A1BF-28C01CA05199}"/>
    <hyperlink ref="A10:C11" location="SpaceEI!A1" display=" - Event IT" xr:uid="{7C0F35F1-1E06-4653-A166-ACA612B7F9F4}"/>
    <hyperlink ref="A6:C7" location="SpaceO!A1" display="Important information" xr:uid="{FE599117-77AD-49DB-B625-6F99200B5DB7}"/>
    <hyperlink ref="A30:C31" location="'SpaceCA (4)'!A1" display="- Catering - Hygiene" xr:uid="{2DA20319-25B8-4DE2-9712-58419D48B4D1}"/>
    <hyperlink ref="A28:C29" location="'SpaceCA (3)'!A1" display="- Catering - Alcohol" xr:uid="{D5F08E3E-47D2-4828-A500-E8BFA8E50690}"/>
    <hyperlink ref="A26:C27" location="'SpaceCA (2)'!A1" display="- Catering - Lunch/Dinner" xr:uid="{7DC0A930-494A-413C-A1AF-74C0405FB345}"/>
    <hyperlink ref="A38:C39" location="SpaceTC!A1" display="Terms and Conditions" xr:uid="{997F88D4-3772-43DB-A0EA-83DE917CE852}"/>
    <hyperlink ref="A36:C37" location="SpaceOS!A1" display="Order summary" xr:uid="{989DEBD7-6720-4C59-A842-E51541AF7D88}"/>
    <hyperlink ref="A34:C35" location="SpaceCD!A1" display="Your contact details" xr:uid="{2B21B51C-5A35-4E06-80EF-5A1B166D7A83}"/>
    <hyperlink ref="A20:C21" location="SpaceCL!A1" display="- Cleaning" xr:uid="{5BD998C7-69EE-4723-877C-BD5F25503CF7}"/>
    <hyperlink ref="A14:C15" location="SpaceSA!A1" display="- Safety" xr:uid="{0DF11BB6-89C4-4994-8F86-93262F920136}"/>
    <hyperlink ref="A4:C5" location="Landing!A1" display="Home" xr:uid="{5E5C6FAF-8F66-4B11-A28D-580588CD9B38}"/>
    <hyperlink ref="A50" r:id="rId1" display="eventorders.nec@necgroup.co.uk" xr:uid="{D5ADCE44-2298-42E7-AA86-3A0FD39377ED}"/>
    <hyperlink ref="A50:C51" r:id="rId2" display="Click here to speak to our team!" xr:uid="{B1CB6269-311E-4319-A248-A84A8371E72C}"/>
    <hyperlink ref="A8:C9" location="'SpaceFS (1)'!A1" display="Electrics" xr:uid="{BB49939A-698A-447F-B741-48401B6B8218}"/>
    <hyperlink ref="A12:C13" location="SpaceUT!A1" display="- Utilities" xr:uid="{8B609875-5B70-46C1-A7E2-10362492B483}"/>
    <hyperlink ref="A32:C33" location="SpaceGR!A1" display="- Graphics &amp; Rigging" xr:uid="{6F1AA57B-79C4-4A18-91E7-AB5D7FEFFFA2}"/>
    <hyperlink ref="A18:C19" location="SpaceFL!A1" display="- Flooring" xr:uid="{C62341F7-7782-480A-B00E-7DFC9E9793AB}"/>
    <hyperlink ref="A22:C23" location="SpacePP!A1" display="FIT Suggested Party Packages" xr:uid="{BE9553E0-20F5-42EA-8DD1-173710C1CE04}"/>
  </hyperlinks>
  <printOptions horizontalCentered="1" verticalCentered="1"/>
  <pageMargins left="0.23622047244094491" right="0.23622047244094491" top="0.35433070866141736" bottom="0.35433070866141736" header="0.31496062992125984" footer="0.31496062992125984"/>
  <pageSetup paperSize="9" scale="79"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2972E451-BF7A-4CE3-9FF0-97B4E22A9813}">
          <x14:formula1>
            <xm:f>Admin!$F$4:$F$34</xm:f>
          </x14:formula1>
          <xm:sqref>E7:H7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D81D0-7E57-4929-AFBE-DC93BE8C4D5E}">
  <sheetPr codeName="Sheet7">
    <tabColor rgb="FF1E384E"/>
    <pageSetUpPr autoPageBreaks="0" fitToPage="1"/>
  </sheetPr>
  <dimension ref="A1:AF438"/>
  <sheetViews>
    <sheetView showGridLines="0" showRowColHeaders="0" workbookViewId="0">
      <selection activeCell="A20" sqref="A20:C21"/>
    </sheetView>
  </sheetViews>
  <sheetFormatPr defaultColWidth="8.85546875" defaultRowHeight="18" x14ac:dyDescent="0.25"/>
  <cols>
    <col min="1" max="3" width="10.5703125" style="80" customWidth="1"/>
    <col min="4" max="4" width="4.5703125" style="1" customWidth="1"/>
    <col min="5" max="8" width="7.85546875" style="1" customWidth="1"/>
    <col min="9" max="9" width="8.5703125" style="1" bestFit="1" customWidth="1"/>
    <col min="10" max="10" width="8.28515625" style="220" bestFit="1" customWidth="1"/>
    <col min="11" max="11" width="11.85546875" style="1" customWidth="1"/>
    <col min="12" max="12" width="8.5703125" style="1" bestFit="1" customWidth="1"/>
    <col min="13" max="13" width="8.28515625" style="220" bestFit="1" customWidth="1"/>
    <col min="14" max="14" width="11.85546875" style="8" customWidth="1"/>
    <col min="15" max="18" width="9.5703125" style="1" customWidth="1"/>
    <col min="19" max="19" width="9.5703125" style="14" customWidth="1"/>
    <col min="20" max="23" width="9.5703125" style="1" customWidth="1"/>
    <col min="24" max="16384" width="8.85546875" style="1"/>
  </cols>
  <sheetData>
    <row r="1" spans="1:31" s="74" customFormat="1" ht="36" customHeight="1" x14ac:dyDescent="0.2">
      <c r="A1" s="860" t="s">
        <v>89</v>
      </c>
      <c r="B1" s="860"/>
      <c r="C1" s="860"/>
      <c r="E1" s="75" t="str">
        <f>Landing!A2</f>
        <v>NEC Fully Connected Order Form - FIT Show 2025</v>
      </c>
      <c r="J1" s="221"/>
      <c r="K1" s="76"/>
      <c r="L1" s="76"/>
      <c r="M1" s="249"/>
      <c r="P1" s="913" t="s">
        <v>670</v>
      </c>
      <c r="Q1" s="913"/>
      <c r="R1" s="913"/>
      <c r="S1" s="913"/>
      <c r="T1" s="913"/>
      <c r="U1" s="913"/>
      <c r="V1" s="913"/>
      <c r="W1" s="913"/>
    </row>
    <row r="2" spans="1:31" ht="15" customHeight="1" x14ac:dyDescent="0.25">
      <c r="A2" s="862"/>
      <c r="B2" s="862"/>
      <c r="C2" s="862"/>
      <c r="D2" s="69"/>
      <c r="E2" s="695"/>
      <c r="F2" s="69"/>
      <c r="G2" s="69"/>
      <c r="H2" s="69"/>
      <c r="I2" s="69"/>
      <c r="J2" s="210"/>
      <c r="K2" s="696"/>
      <c r="L2" s="696"/>
      <c r="M2" s="711"/>
      <c r="N2" s="69"/>
      <c r="O2" s="69"/>
      <c r="P2" s="698"/>
      <c r="Q2" s="698"/>
      <c r="R2" s="698"/>
      <c r="S2" s="698"/>
      <c r="T2" s="698"/>
      <c r="U2" s="698"/>
      <c r="V2" s="698"/>
      <c r="W2" s="698"/>
      <c r="X2" s="69"/>
      <c r="Y2" s="69"/>
      <c r="Z2" s="69"/>
      <c r="AA2" s="69"/>
      <c r="AB2" s="69"/>
      <c r="AC2" s="69"/>
      <c r="AD2" s="69"/>
      <c r="AE2" s="69"/>
    </row>
    <row r="3" spans="1:31" ht="15" customHeight="1" x14ac:dyDescent="0.25">
      <c r="A3" s="914"/>
      <c r="B3" s="914"/>
      <c r="C3" s="914"/>
      <c r="D3" s="69"/>
      <c r="E3" s="69"/>
      <c r="F3" s="69"/>
      <c r="G3" s="69"/>
      <c r="H3" s="69"/>
      <c r="I3" s="69"/>
      <c r="J3" s="210"/>
      <c r="K3" s="69"/>
      <c r="L3" s="69"/>
      <c r="M3" s="210"/>
      <c r="N3" s="82"/>
      <c r="O3" s="939" t="s">
        <v>857</v>
      </c>
      <c r="P3" s="939" t="s">
        <v>858</v>
      </c>
      <c r="Q3" s="941" t="s">
        <v>859</v>
      </c>
      <c r="R3" s="1007" t="s">
        <v>36</v>
      </c>
      <c r="S3" s="82"/>
      <c r="T3" s="69"/>
      <c r="U3" s="69"/>
      <c r="V3" s="69"/>
      <c r="W3" s="69"/>
      <c r="X3" s="413"/>
      <c r="Y3" s="69"/>
      <c r="Z3" s="69"/>
      <c r="AA3" s="69"/>
      <c r="AB3" s="69"/>
      <c r="AC3" s="69"/>
      <c r="AD3" s="69"/>
      <c r="AE3" s="69"/>
    </row>
    <row r="4" spans="1:31" ht="15" x14ac:dyDescent="0.25">
      <c r="A4" s="930" t="s">
        <v>6</v>
      </c>
      <c r="B4" s="931"/>
      <c r="C4" s="932"/>
      <c r="D4" s="69"/>
      <c r="E4" s="252"/>
      <c r="F4" s="252"/>
      <c r="G4" s="252"/>
      <c r="H4" s="252"/>
      <c r="I4" s="1056" t="s">
        <v>222</v>
      </c>
      <c r="J4" s="1057"/>
      <c r="K4" s="1057"/>
      <c r="L4" s="1057"/>
      <c r="M4" s="1057"/>
      <c r="N4" s="1058"/>
      <c r="O4" s="939"/>
      <c r="P4" s="939"/>
      <c r="Q4" s="941"/>
      <c r="R4" s="1008"/>
      <c r="S4" s="254"/>
      <c r="T4" s="1061" t="s">
        <v>241</v>
      </c>
      <c r="U4" s="1062"/>
      <c r="V4" s="1062"/>
      <c r="W4" s="1062"/>
      <c r="X4" s="238"/>
      <c r="Y4" s="69"/>
      <c r="Z4" s="69"/>
      <c r="AA4" s="69"/>
      <c r="AB4" s="69"/>
      <c r="AC4" s="69"/>
      <c r="AD4" s="69"/>
      <c r="AE4" s="69"/>
    </row>
    <row r="5" spans="1:31" ht="15" x14ac:dyDescent="0.25">
      <c r="A5" s="933"/>
      <c r="B5" s="934"/>
      <c r="C5" s="935"/>
      <c r="D5" s="69"/>
      <c r="E5" s="1059" t="s">
        <v>30</v>
      </c>
      <c r="F5" s="1060"/>
      <c r="G5" s="1060"/>
      <c r="H5" s="1060"/>
      <c r="I5" s="699" t="s">
        <v>32</v>
      </c>
      <c r="J5" s="709" t="s">
        <v>147</v>
      </c>
      <c r="K5" s="699" t="s">
        <v>201</v>
      </c>
      <c r="L5" s="699" t="s">
        <v>32</v>
      </c>
      <c r="M5" s="709" t="s">
        <v>147</v>
      </c>
      <c r="N5" s="699" t="s">
        <v>201</v>
      </c>
      <c r="O5" s="940"/>
      <c r="P5" s="940"/>
      <c r="Q5" s="942"/>
      <c r="R5" s="1009"/>
      <c r="S5" s="699" t="s">
        <v>676</v>
      </c>
      <c r="T5" s="699" t="s">
        <v>33</v>
      </c>
      <c r="U5" s="699" t="s">
        <v>34</v>
      </c>
      <c r="V5" s="699" t="s">
        <v>35</v>
      </c>
      <c r="W5" s="710" t="s">
        <v>36</v>
      </c>
      <c r="X5" s="238"/>
      <c r="Y5" s="69"/>
      <c r="Z5" s="69"/>
      <c r="AA5" s="69"/>
      <c r="AB5" s="69"/>
      <c r="AC5" s="69"/>
      <c r="AD5" s="69"/>
      <c r="AE5" s="69"/>
    </row>
    <row r="6" spans="1:31" ht="15" customHeight="1" x14ac:dyDescent="0.25">
      <c r="A6" s="930" t="s">
        <v>8</v>
      </c>
      <c r="B6" s="931"/>
      <c r="C6" s="932"/>
      <c r="D6" s="69"/>
      <c r="E6" s="1045" t="s">
        <v>146</v>
      </c>
      <c r="F6" s="1046"/>
      <c r="G6" s="1046"/>
      <c r="H6" s="1046"/>
      <c r="I6" s="702">
        <f>IF(SUM(I7:I12)&gt;0,9999,0)</f>
        <v>0</v>
      </c>
      <c r="J6" s="703"/>
      <c r="K6" s="704"/>
      <c r="L6" s="702">
        <f>IF(SUM(L7:L12)&gt;0,9999,0)</f>
        <v>0</v>
      </c>
      <c r="M6" s="705"/>
      <c r="N6" s="706"/>
      <c r="O6" s="707"/>
      <c r="P6" s="707"/>
      <c r="Q6" s="707"/>
      <c r="R6" s="707"/>
      <c r="S6" s="708"/>
      <c r="T6" s="707"/>
      <c r="U6" s="707"/>
      <c r="V6" s="707"/>
      <c r="W6" s="707"/>
      <c r="X6" s="238"/>
      <c r="Y6" s="69"/>
      <c r="Z6" s="69"/>
      <c r="AA6" s="69"/>
      <c r="AB6" s="69"/>
      <c r="AC6" s="69"/>
      <c r="AD6" s="69"/>
      <c r="AE6" s="69"/>
    </row>
    <row r="7" spans="1:31" ht="15" customHeight="1" x14ac:dyDescent="0.25">
      <c r="A7" s="933"/>
      <c r="B7" s="934"/>
      <c r="C7" s="935"/>
      <c r="D7" s="69"/>
      <c r="E7" s="1047" t="s">
        <v>202</v>
      </c>
      <c r="F7" s="1048"/>
      <c r="G7" s="1048"/>
      <c r="H7" s="1049"/>
      <c r="I7" s="536"/>
      <c r="J7" s="539"/>
      <c r="K7" s="540"/>
      <c r="L7" s="536"/>
      <c r="M7" s="539"/>
      <c r="N7" s="545"/>
      <c r="O7" s="548">
        <v>39.816000000000003</v>
      </c>
      <c r="P7" s="549">
        <f>O7*1.07</f>
        <v>42.603120000000004</v>
      </c>
      <c r="Q7" s="549">
        <f>P7*1.2</f>
        <v>51.123744000000002</v>
      </c>
      <c r="R7" s="550">
        <f>Q7*1.3</f>
        <v>66.46086720000001</v>
      </c>
      <c r="S7" s="774">
        <f t="shared" ref="S7:S12" si="0">SUM(I7,L7)</f>
        <v>0</v>
      </c>
      <c r="T7" s="557">
        <f t="shared" ref="T7:W12" si="1">$S7*O7</f>
        <v>0</v>
      </c>
      <c r="U7" s="549">
        <f t="shared" si="1"/>
        <v>0</v>
      </c>
      <c r="V7" s="549">
        <f t="shared" si="1"/>
        <v>0</v>
      </c>
      <c r="W7" s="558">
        <f t="shared" si="1"/>
        <v>0</v>
      </c>
      <c r="X7" s="238"/>
      <c r="Y7" s="69"/>
      <c r="Z7" s="69"/>
      <c r="AA7" s="69"/>
      <c r="AB7" s="69"/>
      <c r="AC7" s="69"/>
      <c r="AD7" s="69"/>
      <c r="AE7" s="69"/>
    </row>
    <row r="8" spans="1:31" ht="15" customHeight="1" x14ac:dyDescent="0.25">
      <c r="A8" s="852" t="s">
        <v>840</v>
      </c>
      <c r="B8" s="853"/>
      <c r="C8" s="854"/>
      <c r="D8" s="69"/>
      <c r="E8" s="1053" t="s">
        <v>203</v>
      </c>
      <c r="F8" s="1054"/>
      <c r="G8" s="1054"/>
      <c r="H8" s="1055"/>
      <c r="I8" s="537"/>
      <c r="J8" s="541"/>
      <c r="K8" s="542"/>
      <c r="L8" s="537"/>
      <c r="M8" s="541"/>
      <c r="N8" s="546"/>
      <c r="O8" s="551">
        <v>39.816000000000003</v>
      </c>
      <c r="P8" s="552">
        <f t="shared" ref="P8:P12" si="2">O8*1.07</f>
        <v>42.603120000000004</v>
      </c>
      <c r="Q8" s="552">
        <f t="shared" ref="Q8:Q12" si="3">P8*1.2</f>
        <v>51.123744000000002</v>
      </c>
      <c r="R8" s="553">
        <f t="shared" ref="R8:R12" si="4">Q8*1.3</f>
        <v>66.46086720000001</v>
      </c>
      <c r="S8" s="775">
        <f t="shared" si="0"/>
        <v>0</v>
      </c>
      <c r="T8" s="551">
        <f t="shared" si="1"/>
        <v>0</v>
      </c>
      <c r="U8" s="552">
        <f t="shared" si="1"/>
        <v>0</v>
      </c>
      <c r="V8" s="552">
        <f t="shared" si="1"/>
        <v>0</v>
      </c>
      <c r="W8" s="559">
        <f t="shared" si="1"/>
        <v>0</v>
      </c>
      <c r="X8" s="238"/>
      <c r="Y8" s="69"/>
      <c r="Z8" s="69"/>
      <c r="AA8" s="69"/>
      <c r="AB8" s="69"/>
      <c r="AC8" s="69"/>
      <c r="AD8" s="69"/>
      <c r="AE8" s="69"/>
    </row>
    <row r="9" spans="1:31" ht="15" customHeight="1" x14ac:dyDescent="0.25">
      <c r="A9" s="855"/>
      <c r="B9" s="856"/>
      <c r="C9" s="857"/>
      <c r="D9" s="69"/>
      <c r="E9" s="1053" t="s">
        <v>204</v>
      </c>
      <c r="F9" s="1054"/>
      <c r="G9" s="1054"/>
      <c r="H9" s="1055"/>
      <c r="I9" s="537"/>
      <c r="J9" s="541"/>
      <c r="K9" s="542"/>
      <c r="L9" s="537"/>
      <c r="M9" s="541"/>
      <c r="N9" s="546"/>
      <c r="O9" s="551">
        <v>39.816000000000003</v>
      </c>
      <c r="P9" s="552">
        <f t="shared" si="2"/>
        <v>42.603120000000004</v>
      </c>
      <c r="Q9" s="552">
        <f t="shared" si="3"/>
        <v>51.123744000000002</v>
      </c>
      <c r="R9" s="553">
        <f t="shared" si="4"/>
        <v>66.46086720000001</v>
      </c>
      <c r="S9" s="775">
        <f>SUM(I9,L9)</f>
        <v>0</v>
      </c>
      <c r="T9" s="551">
        <f t="shared" si="1"/>
        <v>0</v>
      </c>
      <c r="U9" s="552">
        <f t="shared" si="1"/>
        <v>0</v>
      </c>
      <c r="V9" s="552">
        <f t="shared" si="1"/>
        <v>0</v>
      </c>
      <c r="W9" s="559">
        <f t="shared" si="1"/>
        <v>0</v>
      </c>
      <c r="X9" s="238"/>
      <c r="Y9" s="69"/>
      <c r="Z9" s="69"/>
      <c r="AA9" s="69"/>
      <c r="AB9" s="69"/>
      <c r="AC9" s="69"/>
      <c r="AD9" s="69"/>
      <c r="AE9" s="69"/>
    </row>
    <row r="10" spans="1:31" ht="15" customHeight="1" x14ac:dyDescent="0.25">
      <c r="A10" s="852" t="s">
        <v>828</v>
      </c>
      <c r="B10" s="853"/>
      <c r="C10" s="854"/>
      <c r="D10" s="69"/>
      <c r="E10" s="1053" t="s">
        <v>205</v>
      </c>
      <c r="F10" s="1054"/>
      <c r="G10" s="1054"/>
      <c r="H10" s="1055"/>
      <c r="I10" s="537"/>
      <c r="J10" s="541"/>
      <c r="K10" s="542"/>
      <c r="L10" s="537"/>
      <c r="M10" s="541"/>
      <c r="N10" s="546"/>
      <c r="O10" s="551">
        <v>39.816000000000003</v>
      </c>
      <c r="P10" s="552">
        <f t="shared" si="2"/>
        <v>42.603120000000004</v>
      </c>
      <c r="Q10" s="552">
        <f t="shared" si="3"/>
        <v>51.123744000000002</v>
      </c>
      <c r="R10" s="553">
        <f t="shared" si="4"/>
        <v>66.46086720000001</v>
      </c>
      <c r="S10" s="775">
        <f>SUM(I10,L10)</f>
        <v>0</v>
      </c>
      <c r="T10" s="551">
        <f t="shared" si="1"/>
        <v>0</v>
      </c>
      <c r="U10" s="552">
        <f t="shared" si="1"/>
        <v>0</v>
      </c>
      <c r="V10" s="552">
        <f t="shared" si="1"/>
        <v>0</v>
      </c>
      <c r="W10" s="559">
        <f t="shared" si="1"/>
        <v>0</v>
      </c>
      <c r="X10" s="238"/>
      <c r="Y10" s="69"/>
      <c r="Z10" s="69"/>
      <c r="AA10" s="69"/>
      <c r="AB10" s="69"/>
      <c r="AC10" s="69"/>
      <c r="AD10" s="69"/>
      <c r="AE10" s="69"/>
    </row>
    <row r="11" spans="1:31" ht="15" customHeight="1" x14ac:dyDescent="0.25">
      <c r="A11" s="855"/>
      <c r="B11" s="856"/>
      <c r="C11" s="857"/>
      <c r="D11" s="69"/>
      <c r="E11" s="1053" t="s">
        <v>206</v>
      </c>
      <c r="F11" s="1054"/>
      <c r="G11" s="1054"/>
      <c r="H11" s="1055"/>
      <c r="I11" s="537"/>
      <c r="J11" s="541"/>
      <c r="K11" s="542"/>
      <c r="L11" s="537"/>
      <c r="M11" s="541"/>
      <c r="N11" s="546"/>
      <c r="O11" s="551">
        <v>60.099200000000003</v>
      </c>
      <c r="P11" s="552">
        <f t="shared" si="2"/>
        <v>64.306144000000003</v>
      </c>
      <c r="Q11" s="552">
        <f t="shared" si="3"/>
        <v>77.167372799999995</v>
      </c>
      <c r="R11" s="553">
        <f t="shared" si="4"/>
        <v>100.31758463999999</v>
      </c>
      <c r="S11" s="775">
        <f>SUM(I11,L11)</f>
        <v>0</v>
      </c>
      <c r="T11" s="551">
        <f t="shared" si="1"/>
        <v>0</v>
      </c>
      <c r="U11" s="552">
        <f t="shared" si="1"/>
        <v>0</v>
      </c>
      <c r="V11" s="552">
        <f t="shared" si="1"/>
        <v>0</v>
      </c>
      <c r="W11" s="559">
        <f t="shared" si="1"/>
        <v>0</v>
      </c>
      <c r="X11" s="238"/>
      <c r="Y11" s="69"/>
      <c r="Z11" s="69"/>
      <c r="AA11" s="69"/>
      <c r="AB11" s="69"/>
      <c r="AC11" s="69"/>
      <c r="AD11" s="69"/>
      <c r="AE11" s="69"/>
    </row>
    <row r="12" spans="1:31" ht="15" customHeight="1" x14ac:dyDescent="0.25">
      <c r="A12" s="866" t="s">
        <v>855</v>
      </c>
      <c r="B12" s="867"/>
      <c r="C12" s="868"/>
      <c r="D12" s="69"/>
      <c r="E12" s="1050" t="s">
        <v>207</v>
      </c>
      <c r="F12" s="1051"/>
      <c r="G12" s="1051"/>
      <c r="H12" s="1052"/>
      <c r="I12" s="538"/>
      <c r="J12" s="543"/>
      <c r="K12" s="544"/>
      <c r="L12" s="538"/>
      <c r="M12" s="543"/>
      <c r="N12" s="547"/>
      <c r="O12" s="554">
        <v>60.099200000000003</v>
      </c>
      <c r="P12" s="555">
        <f t="shared" si="2"/>
        <v>64.306144000000003</v>
      </c>
      <c r="Q12" s="555">
        <f t="shared" si="3"/>
        <v>77.167372799999995</v>
      </c>
      <c r="R12" s="556">
        <f t="shared" si="4"/>
        <v>100.31758463999999</v>
      </c>
      <c r="S12" s="776">
        <f t="shared" si="0"/>
        <v>0</v>
      </c>
      <c r="T12" s="554">
        <f t="shared" si="1"/>
        <v>0</v>
      </c>
      <c r="U12" s="555">
        <f t="shared" si="1"/>
        <v>0</v>
      </c>
      <c r="V12" s="555">
        <f t="shared" si="1"/>
        <v>0</v>
      </c>
      <c r="W12" s="556">
        <f t="shared" si="1"/>
        <v>0</v>
      </c>
      <c r="X12" s="69"/>
      <c r="Y12" s="69"/>
      <c r="Z12" s="69"/>
      <c r="AA12" s="69"/>
      <c r="AB12" s="69"/>
      <c r="AC12" s="69"/>
      <c r="AD12" s="69"/>
      <c r="AE12" s="69"/>
    </row>
    <row r="13" spans="1:31" ht="15" customHeight="1" x14ac:dyDescent="0.25">
      <c r="A13" s="869"/>
      <c r="B13" s="870"/>
      <c r="C13" s="871"/>
      <c r="D13" s="69"/>
      <c r="E13" s="69"/>
      <c r="F13" s="69"/>
      <c r="G13" s="69"/>
      <c r="H13" s="69"/>
      <c r="I13" s="69"/>
      <c r="J13" s="210"/>
      <c r="K13" s="69"/>
      <c r="L13" s="69"/>
      <c r="M13" s="210"/>
      <c r="N13" s="82"/>
      <c r="O13" s="69"/>
      <c r="P13" s="69"/>
      <c r="Q13" s="69"/>
      <c r="R13" s="69"/>
      <c r="S13" s="82"/>
      <c r="T13" s="69"/>
      <c r="U13" s="69"/>
      <c r="V13" s="69"/>
      <c r="W13" s="69"/>
      <c r="X13" s="117"/>
      <c r="Y13" s="117"/>
      <c r="Z13" s="69"/>
      <c r="AA13" s="69"/>
      <c r="AB13" s="69"/>
      <c r="AC13" s="69"/>
      <c r="AD13" s="69"/>
      <c r="AE13" s="69"/>
    </row>
    <row r="14" spans="1:31" ht="15" customHeight="1" x14ac:dyDescent="0.25">
      <c r="A14" s="852" t="s">
        <v>665</v>
      </c>
      <c r="B14" s="853"/>
      <c r="C14" s="854"/>
      <c r="D14" s="69"/>
      <c r="E14" s="886" t="s">
        <v>820</v>
      </c>
      <c r="F14" s="886"/>
      <c r="G14" s="886"/>
      <c r="H14" s="886"/>
      <c r="I14" s="886"/>
      <c r="J14" s="886"/>
      <c r="K14" s="886"/>
      <c r="L14" s="886"/>
      <c r="M14" s="886"/>
      <c r="N14" s="886"/>
      <c r="O14" s="886"/>
      <c r="P14" s="886"/>
      <c r="Q14" s="886"/>
      <c r="R14" s="886"/>
      <c r="S14" s="886"/>
      <c r="T14" s="886"/>
      <c r="U14" s="886"/>
      <c r="V14" s="886"/>
      <c r="W14" s="886"/>
      <c r="X14" s="117"/>
      <c r="Y14" s="117"/>
      <c r="Z14" s="69"/>
      <c r="AA14" s="69"/>
      <c r="AB14" s="69"/>
      <c r="AC14" s="69"/>
      <c r="AD14" s="69"/>
      <c r="AE14" s="69"/>
    </row>
    <row r="15" spans="1:31" ht="15" customHeight="1" x14ac:dyDescent="0.25">
      <c r="A15" s="855"/>
      <c r="B15" s="856"/>
      <c r="C15" s="857"/>
      <c r="D15" s="69"/>
      <c r="E15" s="886"/>
      <c r="F15" s="886"/>
      <c r="G15" s="886"/>
      <c r="H15" s="886"/>
      <c r="I15" s="886"/>
      <c r="J15" s="886"/>
      <c r="K15" s="886"/>
      <c r="L15" s="886"/>
      <c r="M15" s="886"/>
      <c r="N15" s="886"/>
      <c r="O15" s="886"/>
      <c r="P15" s="886"/>
      <c r="Q15" s="886"/>
      <c r="R15" s="886"/>
      <c r="S15" s="886"/>
      <c r="T15" s="886"/>
      <c r="U15" s="886"/>
      <c r="V15" s="886"/>
      <c r="W15" s="886"/>
      <c r="X15" s="117"/>
      <c r="Y15" s="117"/>
      <c r="Z15" s="69"/>
      <c r="AA15" s="69"/>
      <c r="AB15" s="69"/>
      <c r="AC15" s="69"/>
      <c r="AD15" s="69"/>
      <c r="AE15" s="69"/>
    </row>
    <row r="16" spans="1:31" ht="15" customHeight="1" x14ac:dyDescent="0.25">
      <c r="A16" s="852" t="s">
        <v>865</v>
      </c>
      <c r="B16" s="853"/>
      <c r="C16" s="854"/>
      <c r="D16" s="69"/>
      <c r="E16" s="886"/>
      <c r="F16" s="886"/>
      <c r="G16" s="886"/>
      <c r="H16" s="886"/>
      <c r="I16" s="886"/>
      <c r="J16" s="886"/>
      <c r="K16" s="886"/>
      <c r="L16" s="886"/>
      <c r="M16" s="886"/>
      <c r="N16" s="886"/>
      <c r="O16" s="886"/>
      <c r="P16" s="886"/>
      <c r="Q16" s="886"/>
      <c r="R16" s="886"/>
      <c r="S16" s="886"/>
      <c r="T16" s="886"/>
      <c r="U16" s="886"/>
      <c r="V16" s="886"/>
      <c r="W16" s="886"/>
      <c r="X16" s="117"/>
      <c r="Y16" s="117"/>
      <c r="Z16" s="69"/>
      <c r="AA16" s="69"/>
      <c r="AB16" s="69"/>
      <c r="AC16" s="69"/>
      <c r="AD16" s="69"/>
      <c r="AE16" s="69"/>
    </row>
    <row r="17" spans="1:32" ht="15" customHeight="1" x14ac:dyDescent="0.25">
      <c r="A17" s="855"/>
      <c r="B17" s="856"/>
      <c r="C17" s="857"/>
      <c r="D17" s="69"/>
      <c r="E17" s="886"/>
      <c r="F17" s="886"/>
      <c r="G17" s="886"/>
      <c r="H17" s="886"/>
      <c r="I17" s="886"/>
      <c r="J17" s="886"/>
      <c r="K17" s="886"/>
      <c r="L17" s="886"/>
      <c r="M17" s="886"/>
      <c r="N17" s="886"/>
      <c r="O17" s="886"/>
      <c r="P17" s="886"/>
      <c r="Q17" s="886"/>
      <c r="R17" s="886"/>
      <c r="S17" s="886"/>
      <c r="T17" s="886"/>
      <c r="U17" s="886"/>
      <c r="V17" s="886"/>
      <c r="W17" s="886"/>
      <c r="X17" s="122"/>
      <c r="Y17" s="122"/>
      <c r="Z17" s="85"/>
      <c r="AA17" s="90"/>
      <c r="AB17" s="90"/>
      <c r="AC17" s="84"/>
      <c r="AD17" s="84"/>
      <c r="AE17" s="69"/>
    </row>
    <row r="18" spans="1:32" ht="15" customHeight="1" x14ac:dyDescent="0.25">
      <c r="A18" s="943" t="s">
        <v>146</v>
      </c>
      <c r="B18" s="944"/>
      <c r="C18" s="945"/>
      <c r="D18" s="69"/>
      <c r="F18" s="117"/>
      <c r="G18" s="117"/>
      <c r="H18" s="117"/>
      <c r="I18" s="117"/>
      <c r="J18" s="229"/>
      <c r="K18" s="117"/>
      <c r="L18" s="117"/>
      <c r="M18" s="229"/>
      <c r="N18" s="121"/>
      <c r="O18" s="117"/>
      <c r="P18" s="117"/>
      <c r="Q18" s="117"/>
      <c r="R18" s="117"/>
      <c r="S18" s="121"/>
      <c r="T18" s="117"/>
      <c r="U18" s="117"/>
      <c r="V18" s="117"/>
      <c r="W18" s="117"/>
      <c r="X18" s="117"/>
      <c r="Y18" s="117"/>
      <c r="Z18" s="69"/>
      <c r="AA18" s="69"/>
      <c r="AB18" s="69"/>
      <c r="AC18" s="69"/>
      <c r="AD18" s="69"/>
      <c r="AE18" s="69"/>
    </row>
    <row r="19" spans="1:32" ht="15" customHeight="1" x14ac:dyDescent="0.25">
      <c r="A19" s="946"/>
      <c r="B19" s="947"/>
      <c r="C19" s="948"/>
      <c r="D19" s="69"/>
      <c r="E19" s="886" t="s">
        <v>818</v>
      </c>
      <c r="F19" s="886"/>
      <c r="G19" s="886"/>
      <c r="H19" s="886"/>
      <c r="I19" s="886"/>
      <c r="J19" s="886"/>
      <c r="K19" s="886"/>
      <c r="L19" s="886"/>
      <c r="M19" s="886"/>
      <c r="N19" s="886"/>
      <c r="O19" s="886"/>
      <c r="P19" s="886"/>
      <c r="Q19" s="886"/>
      <c r="R19" s="886"/>
      <c r="S19" s="886"/>
      <c r="T19" s="886"/>
      <c r="U19" s="886"/>
      <c r="V19" s="886"/>
      <c r="W19" s="886"/>
      <c r="X19" s="117"/>
      <c r="Y19" s="117"/>
      <c r="Z19" s="69"/>
      <c r="AA19" s="69"/>
      <c r="AB19" s="69"/>
      <c r="AC19" s="69"/>
      <c r="AD19" s="69"/>
      <c r="AE19" s="69"/>
    </row>
    <row r="20" spans="1:32" ht="15" customHeight="1" x14ac:dyDescent="0.25">
      <c r="A20" s="852" t="s">
        <v>633</v>
      </c>
      <c r="B20" s="853"/>
      <c r="C20" s="854"/>
      <c r="D20" s="69"/>
      <c r="E20" s="886"/>
      <c r="F20" s="886"/>
      <c r="G20" s="886"/>
      <c r="H20" s="886"/>
      <c r="I20" s="886"/>
      <c r="J20" s="886"/>
      <c r="K20" s="886"/>
      <c r="L20" s="886"/>
      <c r="M20" s="886"/>
      <c r="N20" s="886"/>
      <c r="O20" s="886"/>
      <c r="P20" s="886"/>
      <c r="Q20" s="886"/>
      <c r="R20" s="886"/>
      <c r="S20" s="886"/>
      <c r="T20" s="886"/>
      <c r="U20" s="886"/>
      <c r="V20" s="886"/>
      <c r="W20" s="886"/>
      <c r="X20" s="117"/>
      <c r="Y20" s="117"/>
      <c r="Z20" s="69"/>
      <c r="AA20" s="69"/>
      <c r="AB20" s="69"/>
      <c r="AC20" s="69"/>
      <c r="AD20" s="69"/>
      <c r="AE20" s="69"/>
    </row>
    <row r="21" spans="1:32" ht="15" customHeight="1" x14ac:dyDescent="0.25">
      <c r="A21" s="855"/>
      <c r="B21" s="856"/>
      <c r="C21" s="857"/>
      <c r="D21" s="69"/>
      <c r="E21" s="886"/>
      <c r="F21" s="886"/>
      <c r="G21" s="886"/>
      <c r="H21" s="886"/>
      <c r="I21" s="886"/>
      <c r="J21" s="886"/>
      <c r="K21" s="886"/>
      <c r="L21" s="886"/>
      <c r="M21" s="886"/>
      <c r="N21" s="886"/>
      <c r="O21" s="886"/>
      <c r="P21" s="886"/>
      <c r="Q21" s="886"/>
      <c r="R21" s="886"/>
      <c r="S21" s="886"/>
      <c r="T21" s="886"/>
      <c r="U21" s="886"/>
      <c r="V21" s="886"/>
      <c r="W21" s="886"/>
      <c r="X21" s="117"/>
      <c r="Y21" s="117"/>
      <c r="Z21" s="69"/>
      <c r="AA21" s="69"/>
      <c r="AB21" s="69"/>
      <c r="AC21" s="69"/>
      <c r="AD21" s="69"/>
      <c r="AE21" s="69"/>
    </row>
    <row r="22" spans="1:32" ht="15" customHeight="1" x14ac:dyDescent="0.25">
      <c r="A22" s="877" t="s">
        <v>901</v>
      </c>
      <c r="B22" s="878"/>
      <c r="C22" s="879"/>
      <c r="D22" s="69"/>
      <c r="F22" s="122"/>
      <c r="G22" s="122"/>
      <c r="H22" s="122"/>
      <c r="I22" s="122"/>
      <c r="J22" s="216"/>
      <c r="K22" s="122"/>
      <c r="L22" s="122"/>
      <c r="M22" s="216"/>
      <c r="N22" s="122"/>
      <c r="O22" s="122"/>
      <c r="P22" s="122"/>
      <c r="Q22" s="122"/>
      <c r="R22" s="122"/>
      <c r="S22" s="123"/>
      <c r="T22" s="122"/>
      <c r="U22" s="122"/>
      <c r="V22" s="122"/>
      <c r="W22" s="122"/>
      <c r="X22" s="117"/>
      <c r="Y22" s="117"/>
      <c r="Z22" s="69"/>
      <c r="AA22" s="69"/>
      <c r="AB22" s="69"/>
      <c r="AC22" s="69"/>
      <c r="AD22" s="69"/>
      <c r="AE22" s="69"/>
    </row>
    <row r="23" spans="1:32" ht="15" customHeight="1" x14ac:dyDescent="0.25">
      <c r="A23" s="880"/>
      <c r="B23" s="881"/>
      <c r="C23" s="882"/>
      <c r="D23" s="69"/>
      <c r="E23" s="886" t="s">
        <v>819</v>
      </c>
      <c r="F23" s="886"/>
      <c r="G23" s="886"/>
      <c r="H23" s="886"/>
      <c r="I23" s="886"/>
      <c r="J23" s="886"/>
      <c r="K23" s="886"/>
      <c r="L23" s="886"/>
      <c r="M23" s="886"/>
      <c r="N23" s="886"/>
      <c r="O23" s="886"/>
      <c r="P23" s="886"/>
      <c r="Q23" s="886"/>
      <c r="R23" s="886"/>
      <c r="S23" s="886"/>
      <c r="T23" s="886"/>
      <c r="U23" s="886"/>
      <c r="V23" s="886"/>
      <c r="W23" s="886"/>
      <c r="X23" s="117"/>
      <c r="Y23" s="117"/>
      <c r="Z23" s="69"/>
      <c r="AA23" s="69"/>
      <c r="AB23" s="69"/>
      <c r="AC23" s="69"/>
      <c r="AD23" s="69"/>
      <c r="AE23" s="69"/>
    </row>
    <row r="24" spans="1:32" ht="15" customHeight="1" x14ac:dyDescent="0.25">
      <c r="A24" s="852" t="s">
        <v>666</v>
      </c>
      <c r="B24" s="853"/>
      <c r="C24" s="854"/>
      <c r="D24" s="69"/>
      <c r="E24" s="886"/>
      <c r="F24" s="886"/>
      <c r="G24" s="886"/>
      <c r="H24" s="886"/>
      <c r="I24" s="886"/>
      <c r="J24" s="886"/>
      <c r="K24" s="886"/>
      <c r="L24" s="886"/>
      <c r="M24" s="886"/>
      <c r="N24" s="886"/>
      <c r="O24" s="886"/>
      <c r="P24" s="886"/>
      <c r="Q24" s="886"/>
      <c r="R24" s="886"/>
      <c r="S24" s="886"/>
      <c r="T24" s="886"/>
      <c r="U24" s="886"/>
      <c r="V24" s="886"/>
      <c r="W24" s="886"/>
      <c r="X24" s="69"/>
      <c r="Y24" s="69"/>
      <c r="Z24" s="69"/>
      <c r="AA24" s="69"/>
      <c r="AB24" s="69"/>
      <c r="AC24" s="69"/>
      <c r="AD24" s="69"/>
      <c r="AE24" s="69"/>
    </row>
    <row r="25" spans="1:32" ht="15" customHeight="1" x14ac:dyDescent="0.25">
      <c r="A25" s="855"/>
      <c r="B25" s="856"/>
      <c r="C25" s="857"/>
      <c r="D25" s="69"/>
      <c r="E25" s="886"/>
      <c r="F25" s="886"/>
      <c r="G25" s="886"/>
      <c r="H25" s="886"/>
      <c r="I25" s="886"/>
      <c r="J25" s="886"/>
      <c r="K25" s="886"/>
      <c r="L25" s="886"/>
      <c r="M25" s="886"/>
      <c r="N25" s="886"/>
      <c r="O25" s="886"/>
      <c r="P25" s="886"/>
      <c r="Q25" s="886"/>
      <c r="R25" s="886"/>
      <c r="S25" s="886"/>
      <c r="T25" s="886"/>
      <c r="U25" s="886"/>
      <c r="V25" s="886"/>
      <c r="W25" s="886"/>
      <c r="X25" s="69"/>
      <c r="Y25" s="69"/>
      <c r="Z25" s="69"/>
      <c r="AA25" s="69"/>
      <c r="AB25" s="69"/>
      <c r="AC25" s="69"/>
      <c r="AD25" s="69"/>
      <c r="AE25" s="69"/>
    </row>
    <row r="26" spans="1:32" ht="15" customHeight="1" x14ac:dyDescent="0.25">
      <c r="A26" s="852" t="s">
        <v>667</v>
      </c>
      <c r="B26" s="853"/>
      <c r="C26" s="854"/>
      <c r="D26" s="69"/>
      <c r="E26" s="886"/>
      <c r="F26" s="886"/>
      <c r="G26" s="886"/>
      <c r="H26" s="886"/>
      <c r="I26" s="886"/>
      <c r="J26" s="886"/>
      <c r="K26" s="886"/>
      <c r="L26" s="886"/>
      <c r="M26" s="886"/>
      <c r="N26" s="886"/>
      <c r="O26" s="886"/>
      <c r="P26" s="886"/>
      <c r="Q26" s="886"/>
      <c r="R26" s="886"/>
      <c r="S26" s="886"/>
      <c r="T26" s="886"/>
      <c r="U26" s="886"/>
      <c r="V26" s="886"/>
      <c r="W26" s="886"/>
      <c r="X26" s="69"/>
      <c r="Y26" s="69"/>
      <c r="Z26" s="69"/>
      <c r="AA26" s="69"/>
      <c r="AB26" s="69"/>
      <c r="AC26" s="69"/>
      <c r="AD26" s="69"/>
      <c r="AE26" s="69"/>
    </row>
    <row r="27" spans="1:32" ht="15" customHeight="1" x14ac:dyDescent="0.25">
      <c r="A27" s="855"/>
      <c r="B27" s="856"/>
      <c r="C27" s="857"/>
      <c r="D27" s="69"/>
      <c r="F27" s="85"/>
      <c r="G27" s="85"/>
      <c r="H27" s="85"/>
      <c r="I27" s="85"/>
      <c r="J27" s="218"/>
      <c r="K27" s="85"/>
      <c r="L27" s="85"/>
      <c r="M27" s="218"/>
      <c r="N27" s="85"/>
      <c r="O27" s="85"/>
      <c r="P27" s="85"/>
      <c r="Q27" s="85"/>
      <c r="R27" s="85"/>
      <c r="S27" s="86"/>
      <c r="T27" s="85"/>
      <c r="U27" s="85"/>
      <c r="V27" s="85"/>
      <c r="W27" s="85"/>
      <c r="X27" s="69"/>
      <c r="Y27" s="69"/>
      <c r="Z27" s="69"/>
      <c r="AA27" s="69"/>
      <c r="AB27" s="69"/>
      <c r="AC27" s="69"/>
      <c r="AD27" s="69"/>
      <c r="AE27" s="69"/>
    </row>
    <row r="28" spans="1:32" ht="15" customHeight="1" x14ac:dyDescent="0.25">
      <c r="A28" s="852" t="s">
        <v>668</v>
      </c>
      <c r="B28" s="853"/>
      <c r="C28" s="854"/>
      <c r="D28" s="69"/>
      <c r="E28" s="117"/>
      <c r="F28" s="85"/>
      <c r="G28" s="85"/>
      <c r="H28" s="85"/>
      <c r="I28" s="85"/>
      <c r="J28" s="218"/>
      <c r="K28" s="85"/>
      <c r="L28" s="85"/>
      <c r="M28" s="218"/>
      <c r="N28" s="85"/>
      <c r="O28" s="85"/>
      <c r="P28" s="85"/>
      <c r="Q28" s="85"/>
      <c r="R28" s="85"/>
      <c r="S28" s="86"/>
      <c r="T28" s="85"/>
      <c r="U28" s="85"/>
      <c r="V28" s="85"/>
      <c r="W28" s="85"/>
      <c r="X28" s="69"/>
      <c r="Y28" s="69"/>
      <c r="Z28" s="69"/>
      <c r="AA28" s="69"/>
      <c r="AB28" s="69"/>
      <c r="AC28" s="69"/>
      <c r="AD28" s="69"/>
      <c r="AE28" s="69"/>
    </row>
    <row r="29" spans="1:32" ht="15" customHeight="1" x14ac:dyDescent="0.25">
      <c r="A29" s="855"/>
      <c r="B29" s="856"/>
      <c r="C29" s="857"/>
      <c r="D29" s="69"/>
      <c r="E29" s="122"/>
      <c r="F29" s="85"/>
      <c r="G29" s="85"/>
      <c r="H29" s="85"/>
      <c r="I29" s="85"/>
      <c r="J29" s="218"/>
      <c r="K29" s="85"/>
      <c r="L29" s="85"/>
      <c r="M29" s="218"/>
      <c r="N29" s="85"/>
      <c r="O29" s="85"/>
      <c r="P29" s="85"/>
      <c r="Q29" s="85"/>
      <c r="R29" s="85"/>
      <c r="S29" s="86"/>
      <c r="T29" s="85"/>
      <c r="U29" s="85"/>
      <c r="V29" s="85"/>
      <c r="W29" s="85"/>
      <c r="X29" s="91"/>
      <c r="Y29" s="91"/>
      <c r="Z29" s="91"/>
      <c r="AA29" s="91"/>
      <c r="AB29" s="91"/>
      <c r="AC29" s="87"/>
      <c r="AD29" s="87"/>
      <c r="AE29" s="87"/>
      <c r="AF29" s="7"/>
    </row>
    <row r="30" spans="1:32" ht="15" customHeight="1" x14ac:dyDescent="0.25">
      <c r="A30" s="852" t="s">
        <v>669</v>
      </c>
      <c r="B30" s="853"/>
      <c r="C30" s="854"/>
      <c r="D30" s="69"/>
      <c r="E30" s="122"/>
      <c r="F30" s="85"/>
      <c r="G30" s="85"/>
      <c r="H30" s="85"/>
      <c r="I30" s="85"/>
      <c r="J30" s="218"/>
      <c r="K30" s="85"/>
      <c r="L30" s="85"/>
      <c r="M30" s="218"/>
      <c r="N30" s="85"/>
      <c r="O30" s="85"/>
      <c r="P30" s="85"/>
      <c r="Q30" s="85"/>
      <c r="R30" s="85"/>
      <c r="S30" s="86"/>
      <c r="T30" s="85"/>
      <c r="U30" s="85"/>
      <c r="V30" s="85"/>
      <c r="W30" s="85"/>
      <c r="X30" s="69"/>
      <c r="Y30" s="69"/>
      <c r="Z30" s="69"/>
      <c r="AA30" s="69"/>
      <c r="AB30" s="69"/>
      <c r="AC30" s="69"/>
      <c r="AD30" s="69"/>
      <c r="AE30" s="69"/>
    </row>
    <row r="31" spans="1:32" ht="15" customHeight="1" x14ac:dyDescent="0.25">
      <c r="A31" s="855"/>
      <c r="B31" s="856"/>
      <c r="C31" s="857"/>
      <c r="D31" s="69"/>
      <c r="E31" s="92"/>
      <c r="F31" s="92"/>
      <c r="G31" s="92"/>
      <c r="H31" s="92"/>
      <c r="I31" s="92"/>
      <c r="J31" s="219"/>
      <c r="K31" s="92"/>
      <c r="L31" s="92"/>
      <c r="M31" s="219"/>
      <c r="N31" s="93"/>
      <c r="O31" s="92"/>
      <c r="P31" s="92"/>
      <c r="Q31" s="92"/>
      <c r="R31" s="92"/>
      <c r="S31" s="93"/>
      <c r="T31" s="92"/>
      <c r="U31" s="92"/>
      <c r="V31" s="92"/>
      <c r="W31" s="92"/>
      <c r="X31" s="69"/>
      <c r="Y31" s="69"/>
      <c r="Z31" s="69"/>
      <c r="AA31" s="69"/>
      <c r="AB31" s="69"/>
      <c r="AC31" s="69"/>
      <c r="AD31" s="69"/>
      <c r="AE31" s="69"/>
    </row>
    <row r="32" spans="1:32" ht="15" customHeight="1" x14ac:dyDescent="0.25">
      <c r="A32" s="845" t="s">
        <v>862</v>
      </c>
      <c r="B32" s="846"/>
      <c r="C32" s="847"/>
      <c r="D32" s="69"/>
      <c r="E32" s="92"/>
      <c r="F32" s="92"/>
      <c r="G32" s="92"/>
      <c r="H32" s="92"/>
      <c r="I32" s="92"/>
      <c r="J32" s="219"/>
      <c r="K32" s="92"/>
      <c r="L32" s="92"/>
      <c r="M32" s="219"/>
      <c r="N32" s="93"/>
      <c r="O32" s="92"/>
      <c r="P32" s="92"/>
      <c r="Q32" s="92"/>
      <c r="R32" s="92"/>
      <c r="S32" s="93"/>
      <c r="T32" s="92"/>
      <c r="U32" s="92"/>
      <c r="V32" s="92"/>
      <c r="W32" s="92"/>
      <c r="X32" s="69"/>
      <c r="Y32" s="69"/>
      <c r="Z32" s="69"/>
      <c r="AA32" s="69"/>
      <c r="AB32" s="69"/>
      <c r="AC32" s="69"/>
      <c r="AD32" s="69"/>
      <c r="AE32" s="69"/>
    </row>
    <row r="33" spans="1:31" ht="15" customHeight="1" x14ac:dyDescent="0.25">
      <c r="A33" s="848"/>
      <c r="B33" s="849"/>
      <c r="C33" s="850"/>
      <c r="D33" s="69"/>
      <c r="E33" s="92"/>
      <c r="F33" s="92"/>
      <c r="G33" s="92"/>
      <c r="H33" s="92"/>
      <c r="I33" s="92"/>
      <c r="J33" s="219"/>
      <c r="K33" s="92"/>
      <c r="L33" s="92"/>
      <c r="M33" s="219"/>
      <c r="N33" s="93"/>
      <c r="O33" s="92"/>
      <c r="P33" s="92"/>
      <c r="Q33" s="92"/>
      <c r="R33" s="92"/>
      <c r="S33" s="93"/>
      <c r="T33" s="92"/>
      <c r="U33" s="92"/>
      <c r="V33" s="92"/>
      <c r="W33" s="92"/>
      <c r="X33" s="69"/>
      <c r="Y33" s="69"/>
      <c r="Z33" s="69"/>
      <c r="AA33" s="69"/>
      <c r="AB33" s="69"/>
      <c r="AC33" s="69"/>
      <c r="AD33" s="69"/>
      <c r="AE33" s="69"/>
    </row>
    <row r="34" spans="1:31" ht="15" customHeight="1" x14ac:dyDescent="0.25">
      <c r="A34" s="852" t="s">
        <v>12</v>
      </c>
      <c r="B34" s="853"/>
      <c r="C34" s="854"/>
      <c r="D34" s="69"/>
      <c r="E34" s="69"/>
      <c r="F34" s="69"/>
      <c r="G34" s="69"/>
      <c r="H34" s="69"/>
      <c r="I34" s="69"/>
      <c r="J34" s="210"/>
      <c r="K34" s="69"/>
      <c r="L34" s="69"/>
      <c r="M34" s="210"/>
      <c r="N34" s="233"/>
      <c r="O34" s="69"/>
      <c r="P34" s="69"/>
      <c r="Q34" s="69"/>
      <c r="R34" s="69"/>
      <c r="S34" s="233"/>
      <c r="T34" s="69"/>
      <c r="U34" s="69"/>
      <c r="V34" s="69"/>
      <c r="W34" s="69"/>
      <c r="X34" s="69"/>
      <c r="Y34" s="69"/>
      <c r="Z34" s="69"/>
      <c r="AA34" s="69"/>
      <c r="AB34" s="69"/>
      <c r="AC34" s="69"/>
      <c r="AD34" s="69"/>
      <c r="AE34" s="69"/>
    </row>
    <row r="35" spans="1:31" ht="15" customHeight="1" x14ac:dyDescent="0.25">
      <c r="A35" s="855"/>
      <c r="B35" s="856"/>
      <c r="C35" s="857"/>
      <c r="D35" s="69"/>
      <c r="E35" s="85" t="s">
        <v>220</v>
      </c>
      <c r="F35" s="85"/>
      <c r="G35" s="85"/>
      <c r="H35" s="85"/>
      <c r="I35" s="85"/>
      <c r="J35" s="218"/>
      <c r="K35" s="85"/>
      <c r="L35" s="85"/>
      <c r="M35" s="218"/>
      <c r="N35" s="85"/>
      <c r="O35" s="85"/>
      <c r="P35" s="85"/>
      <c r="Q35" s="85"/>
      <c r="R35" s="85"/>
      <c r="S35" s="86"/>
      <c r="T35" s="85"/>
      <c r="U35" s="85"/>
      <c r="V35" s="85"/>
      <c r="W35" s="85"/>
      <c r="X35" s="69"/>
      <c r="Y35" s="69"/>
      <c r="Z35" s="69"/>
      <c r="AA35" s="69"/>
      <c r="AB35" s="69"/>
      <c r="AC35" s="69"/>
      <c r="AD35" s="69"/>
      <c r="AE35" s="69"/>
    </row>
    <row r="36" spans="1:31" ht="15" customHeight="1" x14ac:dyDescent="0.25">
      <c r="A36" s="852" t="s">
        <v>15</v>
      </c>
      <c r="B36" s="853"/>
      <c r="C36" s="854"/>
      <c r="D36" s="69"/>
      <c r="E36" s="85"/>
      <c r="F36" s="85"/>
      <c r="G36" s="85"/>
      <c r="H36" s="85"/>
      <c r="I36" s="85"/>
      <c r="J36" s="218"/>
      <c r="K36" s="85"/>
      <c r="L36" s="85"/>
      <c r="M36" s="218"/>
      <c r="N36" s="85"/>
      <c r="O36" s="85"/>
      <c r="P36" s="85"/>
      <c r="Q36" s="85"/>
      <c r="R36" s="85"/>
      <c r="S36" s="86"/>
      <c r="T36" s="85"/>
      <c r="U36" s="85"/>
      <c r="V36" s="85"/>
      <c r="W36" s="85"/>
      <c r="X36" s="69"/>
      <c r="Y36" s="69"/>
      <c r="Z36" s="69"/>
      <c r="AA36" s="69"/>
      <c r="AB36" s="69"/>
      <c r="AC36" s="69"/>
      <c r="AD36" s="69"/>
      <c r="AE36" s="69"/>
    </row>
    <row r="37" spans="1:31" ht="15" customHeight="1" x14ac:dyDescent="0.25">
      <c r="A37" s="855"/>
      <c r="B37" s="856"/>
      <c r="C37" s="857"/>
      <c r="D37" s="69"/>
      <c r="E37" s="85"/>
      <c r="F37" s="85"/>
      <c r="G37" s="85"/>
      <c r="H37" s="85"/>
      <c r="I37" s="85"/>
      <c r="J37" s="218"/>
      <c r="K37" s="85"/>
      <c r="L37" s="85"/>
      <c r="M37" s="218"/>
      <c r="N37" s="85"/>
      <c r="O37" s="85"/>
      <c r="P37" s="85"/>
      <c r="Q37" s="85"/>
      <c r="R37" s="85"/>
      <c r="S37" s="86"/>
      <c r="T37" s="85"/>
      <c r="U37" s="85"/>
      <c r="V37" s="85"/>
      <c r="W37" s="85"/>
      <c r="X37" s="69"/>
      <c r="Y37" s="69"/>
      <c r="Z37" s="69"/>
      <c r="AA37" s="69"/>
      <c r="AB37" s="69"/>
      <c r="AC37" s="69"/>
      <c r="AD37" s="69"/>
      <c r="AE37" s="69"/>
    </row>
    <row r="38" spans="1:31" ht="15" customHeight="1" x14ac:dyDescent="0.25">
      <c r="A38" s="852" t="s">
        <v>17</v>
      </c>
      <c r="B38" s="853"/>
      <c r="C38" s="854"/>
      <c r="D38" s="69"/>
      <c r="E38" s="85"/>
      <c r="F38" s="85"/>
      <c r="G38" s="85"/>
      <c r="H38" s="85"/>
      <c r="I38" s="85"/>
      <c r="J38" s="218"/>
      <c r="K38" s="85"/>
      <c r="L38" s="85"/>
      <c r="M38" s="218"/>
      <c r="N38" s="85"/>
      <c r="O38" s="85"/>
      <c r="P38" s="85"/>
      <c r="Q38" s="85"/>
      <c r="R38" s="85"/>
      <c r="S38" s="86"/>
      <c r="T38" s="85"/>
      <c r="U38" s="85"/>
      <c r="V38" s="85"/>
      <c r="W38" s="85"/>
      <c r="X38" s="69"/>
      <c r="Y38" s="69"/>
      <c r="Z38" s="69"/>
      <c r="AA38" s="69"/>
      <c r="AB38" s="69"/>
      <c r="AC38" s="69"/>
      <c r="AD38" s="69"/>
      <c r="AE38" s="69"/>
    </row>
    <row r="39" spans="1:31" ht="15" customHeight="1" x14ac:dyDescent="0.25">
      <c r="A39" s="855"/>
      <c r="B39" s="856"/>
      <c r="C39" s="857"/>
      <c r="D39" s="69"/>
      <c r="E39" s="85"/>
      <c r="F39" s="85"/>
      <c r="G39" s="85"/>
      <c r="H39" s="85"/>
      <c r="I39" s="85"/>
      <c r="J39" s="218"/>
      <c r="K39" s="85"/>
      <c r="L39" s="85"/>
      <c r="M39" s="218"/>
      <c r="N39" s="85"/>
      <c r="O39" s="85"/>
      <c r="P39" s="85"/>
      <c r="Q39" s="85"/>
      <c r="R39" s="85"/>
      <c r="S39" s="86"/>
      <c r="T39" s="85"/>
      <c r="U39" s="85"/>
      <c r="V39" s="85"/>
      <c r="W39" s="85"/>
      <c r="X39" s="69"/>
      <c r="Y39" s="69"/>
      <c r="Z39" s="69"/>
      <c r="AA39" s="69"/>
      <c r="AB39" s="69"/>
      <c r="AC39" s="69"/>
      <c r="AD39" s="69"/>
      <c r="AE39" s="69"/>
    </row>
    <row r="40" spans="1:31" ht="15" customHeight="1" x14ac:dyDescent="0.25">
      <c r="A40" s="77"/>
      <c r="B40" s="77"/>
      <c r="C40" s="77"/>
      <c r="D40" s="69"/>
      <c r="E40" s="85"/>
      <c r="F40" s="85"/>
      <c r="G40" s="85"/>
      <c r="H40" s="85"/>
      <c r="I40" s="85"/>
      <c r="J40" s="218"/>
      <c r="K40" s="85"/>
      <c r="L40" s="85"/>
      <c r="M40" s="218"/>
      <c r="N40" s="85"/>
      <c r="O40" s="85"/>
      <c r="P40" s="85"/>
      <c r="Q40" s="85"/>
      <c r="R40" s="85"/>
      <c r="S40" s="86"/>
      <c r="T40" s="85"/>
      <c r="U40" s="85"/>
      <c r="V40" s="85"/>
      <c r="W40" s="85"/>
      <c r="X40" s="69"/>
      <c r="Y40" s="69"/>
      <c r="Z40" s="69"/>
      <c r="AA40" s="69"/>
      <c r="AB40" s="69"/>
      <c r="AC40" s="69"/>
      <c r="AD40" s="69"/>
      <c r="AE40" s="69"/>
    </row>
    <row r="41" spans="1:31" ht="15" customHeight="1" x14ac:dyDescent="0.25">
      <c r="A41" s="78"/>
      <c r="B41" s="78"/>
      <c r="C41" s="78"/>
      <c r="D41" s="69"/>
      <c r="E41" s="69"/>
      <c r="F41" s="69"/>
      <c r="G41" s="69"/>
      <c r="H41" s="69"/>
      <c r="I41" s="69"/>
      <c r="J41" s="210"/>
      <c r="K41" s="69"/>
      <c r="L41" s="69"/>
      <c r="M41" s="210"/>
      <c r="N41" s="233"/>
      <c r="O41" s="69"/>
      <c r="P41" s="69"/>
      <c r="Q41" s="69"/>
      <c r="R41" s="69"/>
      <c r="S41" s="233"/>
      <c r="T41" s="69"/>
      <c r="U41" s="69"/>
      <c r="V41" s="69"/>
      <c r="W41" s="69"/>
      <c r="X41" s="69"/>
      <c r="Y41" s="69"/>
      <c r="Z41" s="69"/>
      <c r="AA41" s="69"/>
      <c r="AB41" s="69"/>
      <c r="AC41" s="69"/>
      <c r="AD41" s="69"/>
      <c r="AE41" s="69"/>
    </row>
    <row r="42" spans="1:31" ht="15" customHeight="1" x14ac:dyDescent="0.25">
      <c r="A42" s="858" t="s">
        <v>22</v>
      </c>
      <c r="B42" s="858"/>
      <c r="C42" s="858"/>
      <c r="D42" s="69"/>
      <c r="E42" s="69"/>
      <c r="F42" s="69"/>
      <c r="G42" s="69"/>
      <c r="H42" s="69"/>
      <c r="I42" s="69"/>
      <c r="J42" s="210"/>
      <c r="K42" s="69"/>
      <c r="L42" s="69"/>
      <c r="M42" s="210"/>
      <c r="N42" s="233"/>
      <c r="O42" s="69"/>
      <c r="P42" s="69"/>
      <c r="Q42" s="69"/>
      <c r="R42" s="69"/>
      <c r="S42" s="233"/>
      <c r="T42" s="69"/>
      <c r="U42" s="69"/>
      <c r="V42" s="69"/>
      <c r="W42" s="69"/>
      <c r="X42" s="69"/>
      <c r="Y42" s="69"/>
      <c r="Z42" s="69"/>
      <c r="AA42" s="69"/>
      <c r="AB42" s="69"/>
      <c r="AC42" s="69"/>
      <c r="AD42" s="69"/>
      <c r="AE42" s="69"/>
    </row>
    <row r="43" spans="1:31" ht="15" customHeight="1" x14ac:dyDescent="0.25">
      <c r="A43" s="115" t="s">
        <v>80</v>
      </c>
      <c r="B43" s="135"/>
      <c r="C43" s="135"/>
      <c r="D43" s="69"/>
      <c r="E43" s="69"/>
      <c r="F43" s="69"/>
      <c r="G43" s="69"/>
      <c r="H43" s="69"/>
      <c r="I43" s="69"/>
      <c r="J43" s="210"/>
      <c r="K43" s="69"/>
      <c r="L43" s="69"/>
      <c r="M43" s="210"/>
      <c r="N43" s="82"/>
      <c r="O43" s="69"/>
      <c r="P43" s="69"/>
      <c r="Q43" s="69"/>
      <c r="R43" s="69"/>
      <c r="S43" s="82"/>
      <c r="T43" s="69"/>
      <c r="U43" s="69"/>
      <c r="V43" s="69"/>
      <c r="W43" s="69"/>
      <c r="X43" s="69"/>
      <c r="Y43" s="69"/>
      <c r="Z43" s="69"/>
      <c r="AA43" s="69"/>
      <c r="AB43" s="69"/>
      <c r="AC43" s="69"/>
      <c r="AD43" s="69"/>
      <c r="AE43" s="69"/>
    </row>
    <row r="44" spans="1:31" ht="15" customHeight="1" x14ac:dyDescent="0.25">
      <c r="A44" s="73" t="s">
        <v>24</v>
      </c>
      <c r="B44" s="135"/>
      <c r="C44" s="135"/>
      <c r="D44" s="69"/>
      <c r="E44" s="69"/>
      <c r="F44" s="69"/>
      <c r="G44" s="69"/>
      <c r="H44" s="69"/>
      <c r="I44" s="69"/>
      <c r="J44" s="210"/>
      <c r="K44" s="69"/>
      <c r="L44" s="69"/>
      <c r="M44" s="210"/>
      <c r="N44" s="82"/>
      <c r="O44" s="69"/>
      <c r="P44" s="69"/>
      <c r="Q44" s="69"/>
      <c r="R44" s="69"/>
      <c r="S44" s="82"/>
      <c r="T44" s="69"/>
      <c r="U44" s="69"/>
      <c r="V44" s="69"/>
      <c r="W44" s="69"/>
      <c r="X44" s="69"/>
      <c r="Y44" s="69"/>
      <c r="Z44" s="69"/>
      <c r="AA44" s="69"/>
      <c r="AB44" s="69"/>
      <c r="AC44" s="69"/>
      <c r="AD44" s="69"/>
      <c r="AE44" s="69"/>
    </row>
    <row r="45" spans="1:31" ht="15" customHeight="1" x14ac:dyDescent="0.25">
      <c r="A45" s="73" t="s">
        <v>25</v>
      </c>
      <c r="B45" s="135"/>
      <c r="C45" s="135"/>
      <c r="D45" s="69"/>
      <c r="E45" s="69"/>
      <c r="F45" s="69"/>
      <c r="G45" s="69"/>
      <c r="H45" s="69"/>
      <c r="I45" s="69"/>
      <c r="J45" s="210"/>
      <c r="K45" s="69"/>
      <c r="L45" s="69"/>
      <c r="M45" s="210"/>
      <c r="N45" s="82"/>
      <c r="O45" s="69"/>
      <c r="P45" s="69"/>
      <c r="Q45" s="69"/>
      <c r="R45" s="69"/>
      <c r="S45" s="82"/>
      <c r="T45" s="69"/>
      <c r="U45" s="69"/>
      <c r="V45" s="69"/>
      <c r="W45" s="69"/>
      <c r="X45" s="69"/>
      <c r="Y45" s="69"/>
      <c r="Z45" s="69"/>
      <c r="AA45" s="69"/>
      <c r="AB45" s="69"/>
      <c r="AC45" s="69"/>
      <c r="AD45" s="69"/>
      <c r="AE45" s="69"/>
    </row>
    <row r="46" spans="1:31" ht="15" customHeight="1" x14ac:dyDescent="0.25">
      <c r="A46" s="73" t="s">
        <v>26</v>
      </c>
      <c r="B46" s="135"/>
      <c r="C46" s="135"/>
      <c r="D46" s="69"/>
      <c r="E46" s="69"/>
      <c r="F46" s="69"/>
      <c r="G46" s="69"/>
      <c r="H46" s="69"/>
      <c r="I46" s="69"/>
      <c r="J46" s="210"/>
      <c r="K46" s="69"/>
      <c r="L46" s="69"/>
      <c r="M46" s="210"/>
      <c r="N46" s="82"/>
      <c r="O46" s="69"/>
      <c r="P46" s="69"/>
      <c r="Q46" s="69"/>
      <c r="R46" s="69"/>
      <c r="S46" s="82"/>
      <c r="T46" s="69"/>
      <c r="U46" s="69"/>
      <c r="V46" s="69"/>
      <c r="W46" s="69"/>
      <c r="X46" s="69"/>
      <c r="Y46" s="69"/>
      <c r="Z46" s="69"/>
      <c r="AA46" s="69"/>
      <c r="AB46" s="69"/>
      <c r="AC46" s="69"/>
      <c r="AD46" s="69"/>
      <c r="AE46" s="69"/>
    </row>
    <row r="47" spans="1:31" ht="15" customHeight="1" x14ac:dyDescent="0.25">
      <c r="A47" s="73" t="s">
        <v>27</v>
      </c>
      <c r="B47" s="135"/>
      <c r="C47" s="135"/>
      <c r="D47" s="69"/>
      <c r="E47" s="69"/>
      <c r="F47" s="69"/>
      <c r="G47" s="69"/>
      <c r="H47" s="69"/>
      <c r="I47" s="69"/>
      <c r="J47" s="210"/>
      <c r="K47" s="69"/>
      <c r="L47" s="69"/>
      <c r="M47" s="210"/>
      <c r="N47" s="82"/>
      <c r="O47" s="69"/>
      <c r="P47" s="69"/>
      <c r="Q47" s="69"/>
      <c r="R47" s="69"/>
      <c r="S47" s="82"/>
      <c r="T47" s="69"/>
      <c r="U47" s="69"/>
      <c r="V47" s="69"/>
      <c r="W47" s="69"/>
      <c r="X47" s="69"/>
      <c r="Y47" s="69"/>
      <c r="Z47" s="69"/>
      <c r="AA47" s="69"/>
      <c r="AB47" s="69"/>
      <c r="AC47" s="69"/>
      <c r="AD47" s="69"/>
      <c r="AE47" s="69"/>
    </row>
    <row r="48" spans="1:31" ht="15" customHeight="1" x14ac:dyDescent="0.25">
      <c r="A48" s="73" t="s">
        <v>28</v>
      </c>
      <c r="B48" s="135"/>
      <c r="C48" s="135"/>
      <c r="D48" s="69"/>
      <c r="E48" s="69"/>
      <c r="F48" s="69"/>
      <c r="G48" s="69"/>
      <c r="H48" s="69"/>
      <c r="I48" s="69"/>
      <c r="J48" s="210"/>
      <c r="K48" s="69"/>
      <c r="L48" s="69"/>
      <c r="M48" s="210"/>
      <c r="N48" s="82"/>
      <c r="O48" s="69"/>
      <c r="P48" s="69"/>
      <c r="Q48" s="69"/>
      <c r="R48" s="69"/>
      <c r="S48" s="82"/>
      <c r="T48" s="69"/>
      <c r="U48" s="69"/>
      <c r="V48" s="69"/>
      <c r="W48" s="69"/>
      <c r="X48" s="69"/>
      <c r="Y48" s="69"/>
      <c r="Z48" s="69"/>
      <c r="AA48" s="69"/>
      <c r="AB48" s="69"/>
      <c r="AC48" s="69"/>
      <c r="AD48" s="69"/>
      <c r="AE48" s="69"/>
    </row>
    <row r="49" spans="1:31" ht="15" customHeight="1" x14ac:dyDescent="0.25">
      <c r="A49" s="79"/>
      <c r="B49" s="135"/>
      <c r="C49" s="135"/>
      <c r="D49" s="69"/>
      <c r="E49" s="69"/>
      <c r="F49" s="69"/>
      <c r="G49" s="69"/>
      <c r="H49" s="69"/>
      <c r="I49" s="69"/>
      <c r="J49" s="210"/>
      <c r="K49" s="69"/>
      <c r="L49" s="69"/>
      <c r="M49" s="210"/>
      <c r="N49" s="82"/>
      <c r="O49" s="69"/>
      <c r="P49" s="69"/>
      <c r="Q49" s="69"/>
      <c r="R49" s="69"/>
      <c r="S49" s="82"/>
      <c r="T49" s="69"/>
      <c r="U49" s="69"/>
      <c r="V49" s="69"/>
      <c r="W49" s="69"/>
      <c r="X49" s="69"/>
      <c r="Y49" s="69"/>
      <c r="Z49" s="69"/>
      <c r="AA49" s="69"/>
      <c r="AB49" s="69"/>
      <c r="AC49" s="69"/>
      <c r="AD49" s="69"/>
      <c r="AE49" s="69"/>
    </row>
    <row r="50" spans="1:31" ht="15" customHeight="1" x14ac:dyDescent="0.25">
      <c r="A50" s="859" t="s">
        <v>810</v>
      </c>
      <c r="B50" s="859"/>
      <c r="C50" s="859"/>
      <c r="D50" s="69"/>
      <c r="E50" s="69"/>
      <c r="F50" s="69"/>
      <c r="G50" s="69"/>
      <c r="H50" s="69"/>
      <c r="I50" s="69"/>
      <c r="J50" s="210"/>
      <c r="K50" s="69"/>
      <c r="L50" s="69"/>
      <c r="M50" s="210"/>
      <c r="N50" s="82"/>
      <c r="O50" s="69"/>
      <c r="P50" s="69"/>
      <c r="Q50" s="69"/>
      <c r="R50" s="69"/>
      <c r="S50" s="82"/>
      <c r="T50" s="69"/>
      <c r="U50" s="69"/>
      <c r="V50" s="69"/>
      <c r="W50" s="69"/>
      <c r="X50" s="69"/>
      <c r="Y50" s="69"/>
      <c r="Z50" s="69"/>
      <c r="AA50" s="69"/>
      <c r="AB50" s="69"/>
    </row>
    <row r="51" spans="1:31" ht="15" customHeight="1" x14ac:dyDescent="0.25">
      <c r="A51" s="859"/>
      <c r="B51" s="859"/>
      <c r="C51" s="859"/>
      <c r="D51" s="69"/>
      <c r="E51" s="69"/>
      <c r="F51" s="69"/>
      <c r="G51" s="69"/>
      <c r="H51" s="69"/>
      <c r="I51" s="69"/>
      <c r="J51" s="210"/>
      <c r="K51" s="69"/>
      <c r="L51" s="69"/>
      <c r="M51" s="210"/>
      <c r="N51" s="82"/>
      <c r="O51" s="69"/>
      <c r="P51" s="69"/>
      <c r="Q51" s="69"/>
      <c r="R51" s="69"/>
      <c r="S51" s="82"/>
      <c r="T51" s="69"/>
      <c r="U51" s="69"/>
      <c r="V51" s="69"/>
      <c r="W51" s="69"/>
      <c r="X51" s="69"/>
      <c r="Y51" s="69"/>
      <c r="Z51" s="69"/>
      <c r="AA51" s="69"/>
      <c r="AB51" s="69"/>
    </row>
    <row r="52" spans="1:31" ht="15" customHeight="1" x14ac:dyDescent="0.25">
      <c r="A52" s="851" t="s">
        <v>29</v>
      </c>
      <c r="B52" s="851"/>
      <c r="C52" s="851"/>
      <c r="D52" s="69"/>
      <c r="E52" s="69"/>
      <c r="F52" s="69"/>
      <c r="G52" s="69"/>
      <c r="H52" s="69"/>
      <c r="I52" s="69"/>
      <c r="J52" s="210"/>
      <c r="K52" s="69"/>
      <c r="L52" s="69"/>
      <c r="M52" s="210"/>
      <c r="N52" s="82"/>
      <c r="O52" s="69"/>
      <c r="P52" s="69"/>
      <c r="Q52" s="69"/>
      <c r="R52" s="69"/>
      <c r="S52" s="82"/>
      <c r="T52" s="69"/>
      <c r="U52" s="69"/>
      <c r="V52" s="69"/>
      <c r="W52" s="69"/>
      <c r="X52" s="69"/>
      <c r="Y52" s="69"/>
      <c r="Z52" s="69"/>
      <c r="AA52" s="69"/>
      <c r="AB52" s="69"/>
    </row>
    <row r="53" spans="1:31" ht="15" customHeight="1" x14ac:dyDescent="0.25">
      <c r="A53" s="851"/>
      <c r="B53" s="851"/>
      <c r="C53" s="851"/>
      <c r="D53" s="69"/>
      <c r="E53" s="69"/>
      <c r="F53" s="69"/>
      <c r="G53" s="69"/>
      <c r="H53" s="69"/>
      <c r="I53" s="69"/>
      <c r="J53" s="210"/>
      <c r="K53" s="69"/>
      <c r="L53" s="69"/>
      <c r="M53" s="210"/>
      <c r="N53" s="82"/>
      <c r="O53" s="69"/>
      <c r="P53" s="69"/>
      <c r="Q53" s="69"/>
      <c r="R53" s="69"/>
      <c r="S53" s="82"/>
      <c r="T53" s="69"/>
      <c r="U53" s="69"/>
      <c r="V53" s="69"/>
      <c r="W53" s="69"/>
      <c r="X53" s="69"/>
      <c r="Y53" s="69"/>
      <c r="Z53" s="69"/>
      <c r="AA53" s="69"/>
      <c r="AB53" s="69"/>
    </row>
    <row r="54" spans="1:31" ht="15" customHeight="1" x14ac:dyDescent="0.25">
      <c r="A54" s="78"/>
      <c r="B54" s="78"/>
      <c r="C54" s="78"/>
      <c r="D54" s="69"/>
      <c r="E54" s="69"/>
      <c r="F54" s="69"/>
      <c r="G54" s="69"/>
      <c r="H54" s="69"/>
      <c r="I54" s="69"/>
      <c r="J54" s="210"/>
      <c r="K54" s="69"/>
      <c r="L54" s="69"/>
      <c r="M54" s="210"/>
      <c r="N54" s="82"/>
      <c r="O54" s="69"/>
      <c r="P54" s="69"/>
      <c r="Q54" s="69"/>
      <c r="R54" s="69"/>
      <c r="S54" s="82"/>
      <c r="T54" s="69"/>
      <c r="U54" s="69"/>
      <c r="V54" s="69"/>
      <c r="W54" s="69"/>
      <c r="X54" s="69"/>
      <c r="Y54" s="69"/>
      <c r="Z54" s="69"/>
      <c r="AA54" s="69"/>
      <c r="AB54" s="69"/>
    </row>
    <row r="55" spans="1:31" ht="15" customHeight="1" x14ac:dyDescent="0.25">
      <c r="A55" s="78"/>
      <c r="B55" s="78"/>
      <c r="C55" s="78"/>
      <c r="D55" s="69"/>
      <c r="E55" s="69"/>
      <c r="F55" s="69"/>
      <c r="G55" s="69"/>
      <c r="H55" s="69"/>
      <c r="I55" s="69"/>
      <c r="J55" s="210"/>
      <c r="K55" s="69"/>
      <c r="L55" s="69"/>
      <c r="M55" s="210"/>
      <c r="N55" s="82"/>
      <c r="O55" s="69"/>
      <c r="P55" s="69"/>
      <c r="Q55" s="69"/>
      <c r="R55" s="69"/>
      <c r="S55" s="82"/>
      <c r="T55" s="69"/>
      <c r="U55" s="69"/>
      <c r="V55" s="69"/>
      <c r="W55" s="69"/>
      <c r="X55" s="69"/>
      <c r="Y55" s="69"/>
      <c r="Z55" s="69"/>
      <c r="AA55" s="69"/>
      <c r="AB55" s="69"/>
    </row>
    <row r="56" spans="1:31" ht="15" customHeight="1" x14ac:dyDescent="0.25">
      <c r="A56" s="78"/>
      <c r="B56" s="78"/>
      <c r="C56" s="78"/>
      <c r="D56" s="69"/>
      <c r="E56" s="69"/>
      <c r="F56" s="69"/>
      <c r="G56" s="69"/>
      <c r="H56" s="69"/>
      <c r="I56" s="69"/>
      <c r="J56" s="210"/>
      <c r="K56" s="69"/>
      <c r="L56" s="69"/>
      <c r="M56" s="210"/>
      <c r="N56" s="82"/>
      <c r="O56" s="69"/>
      <c r="P56" s="69"/>
      <c r="Q56" s="69"/>
      <c r="R56" s="69"/>
      <c r="S56" s="82"/>
      <c r="T56" s="69"/>
      <c r="U56" s="69"/>
      <c r="V56" s="69"/>
      <c r="W56" s="69"/>
      <c r="X56" s="69"/>
      <c r="Y56" s="69"/>
      <c r="Z56" s="69"/>
      <c r="AA56" s="69"/>
      <c r="AB56" s="69"/>
    </row>
    <row r="57" spans="1:31" ht="15" customHeight="1" x14ac:dyDescent="0.25">
      <c r="A57" s="78"/>
      <c r="B57" s="78"/>
      <c r="C57" s="78"/>
      <c r="D57" s="69"/>
      <c r="E57" s="69"/>
      <c r="F57" s="69"/>
      <c r="G57" s="69"/>
      <c r="H57" s="69"/>
      <c r="I57" s="69"/>
      <c r="J57" s="210"/>
      <c r="K57" s="69"/>
      <c r="L57" s="69"/>
      <c r="M57" s="210"/>
      <c r="N57" s="82"/>
      <c r="O57" s="69"/>
      <c r="P57" s="69"/>
      <c r="Q57" s="69"/>
      <c r="R57" s="69"/>
      <c r="S57" s="82"/>
      <c r="T57" s="69"/>
      <c r="U57" s="69"/>
      <c r="V57" s="69"/>
      <c r="W57" s="69"/>
      <c r="X57" s="69"/>
      <c r="Y57" s="69"/>
      <c r="Z57" s="69"/>
      <c r="AA57" s="69"/>
      <c r="AB57" s="69"/>
    </row>
    <row r="58" spans="1:31" ht="15" customHeight="1" x14ac:dyDescent="0.25">
      <c r="D58" s="69"/>
      <c r="E58" s="69"/>
      <c r="F58" s="69"/>
      <c r="G58" s="69"/>
      <c r="H58" s="69"/>
      <c r="I58" s="69"/>
      <c r="J58" s="210"/>
      <c r="K58" s="69"/>
      <c r="L58" s="69"/>
      <c r="M58" s="210"/>
      <c r="N58" s="82"/>
      <c r="O58" s="69"/>
      <c r="P58" s="69"/>
      <c r="Q58" s="69"/>
      <c r="R58" s="69"/>
      <c r="S58" s="82"/>
      <c r="T58" s="69"/>
      <c r="U58" s="69"/>
      <c r="V58" s="69"/>
      <c r="W58" s="69"/>
      <c r="X58" s="69"/>
      <c r="Y58" s="69"/>
      <c r="Z58" s="69"/>
      <c r="AA58" s="69"/>
      <c r="AB58" s="69"/>
    </row>
    <row r="59" spans="1:31" ht="15" customHeight="1" x14ac:dyDescent="0.25">
      <c r="D59" s="69"/>
      <c r="E59" s="69"/>
      <c r="F59" s="69"/>
      <c r="G59" s="69"/>
      <c r="H59" s="69"/>
      <c r="I59" s="69"/>
      <c r="J59" s="210"/>
      <c r="K59" s="69"/>
      <c r="L59" s="69"/>
      <c r="M59" s="210"/>
      <c r="N59" s="82"/>
      <c r="O59" s="69"/>
      <c r="P59" s="69"/>
      <c r="Q59" s="69"/>
      <c r="R59" s="69"/>
      <c r="S59" s="82"/>
      <c r="T59" s="69"/>
      <c r="U59" s="69"/>
      <c r="V59" s="69"/>
      <c r="W59" s="69"/>
      <c r="X59" s="69"/>
      <c r="Y59" s="69"/>
      <c r="Z59" s="69"/>
      <c r="AA59" s="69"/>
      <c r="AB59" s="69"/>
    </row>
    <row r="60" spans="1:31" ht="15" customHeight="1" x14ac:dyDescent="0.25">
      <c r="D60" s="69"/>
      <c r="E60" s="69"/>
      <c r="F60" s="69"/>
      <c r="G60" s="69"/>
      <c r="H60" s="69"/>
      <c r="I60" s="69"/>
      <c r="J60" s="210"/>
      <c r="K60" s="69"/>
      <c r="L60" s="69"/>
      <c r="M60" s="210"/>
      <c r="N60" s="82"/>
      <c r="O60" s="69"/>
      <c r="P60" s="69"/>
      <c r="Q60" s="69"/>
      <c r="R60" s="69"/>
      <c r="S60" s="82"/>
      <c r="T60" s="69"/>
      <c r="U60" s="69"/>
      <c r="V60" s="69"/>
      <c r="W60" s="69"/>
      <c r="X60" s="69"/>
      <c r="Y60" s="69"/>
      <c r="Z60" s="69"/>
      <c r="AA60" s="69"/>
      <c r="AB60" s="69"/>
    </row>
    <row r="61" spans="1:31" ht="15" customHeight="1" x14ac:dyDescent="0.25">
      <c r="D61" s="69"/>
      <c r="E61" s="69"/>
      <c r="F61" s="69"/>
      <c r="G61" s="69"/>
      <c r="H61" s="69"/>
      <c r="I61" s="69"/>
      <c r="J61" s="210"/>
      <c r="K61" s="69"/>
      <c r="L61" s="69"/>
      <c r="M61" s="210"/>
      <c r="N61" s="82"/>
      <c r="O61" s="69"/>
      <c r="P61" s="69"/>
      <c r="Q61" s="69"/>
      <c r="R61" s="69"/>
      <c r="S61" s="82"/>
      <c r="T61" s="69"/>
      <c r="U61" s="69"/>
      <c r="V61" s="69"/>
      <c r="W61" s="69"/>
      <c r="X61" s="69"/>
      <c r="Y61" s="69"/>
      <c r="Z61" s="69"/>
      <c r="AA61" s="69"/>
      <c r="AB61" s="69"/>
    </row>
    <row r="62" spans="1:31" ht="15" customHeight="1" x14ac:dyDescent="0.25">
      <c r="E62" s="69"/>
      <c r="F62" s="69"/>
      <c r="G62" s="69"/>
      <c r="H62" s="69"/>
      <c r="I62" s="69"/>
      <c r="J62" s="210"/>
      <c r="K62" s="69"/>
      <c r="L62" s="69"/>
      <c r="M62" s="210"/>
      <c r="N62" s="82"/>
      <c r="O62" s="69"/>
      <c r="P62" s="69"/>
      <c r="Q62" s="69"/>
      <c r="R62" s="69"/>
      <c r="S62" s="82"/>
      <c r="T62" s="69"/>
      <c r="U62" s="69"/>
      <c r="V62" s="69"/>
      <c r="W62" s="69"/>
    </row>
    <row r="63" spans="1:31" ht="15" customHeight="1" x14ac:dyDescent="0.25"/>
    <row r="64" spans="1:31"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sheetData>
  <sheetProtection algorithmName="SHA-512" hashValue="s45ThYvasnJeZ8ExtpdoOEEdZ+KIJxyrRTivCInvCrcwufa4NL9kPN/yG5tAYpiPJvN1DETH7pNDon/IO18Jow==" saltValue="vgrIYjAw0pdUydz2/irh/Q==" spinCount="100000" sheet="1" objects="1" scenarios="1"/>
  <mergeCells count="41">
    <mergeCell ref="A22:C23"/>
    <mergeCell ref="E5:H5"/>
    <mergeCell ref="T4:W4"/>
    <mergeCell ref="P3:P5"/>
    <mergeCell ref="Q3:Q5"/>
    <mergeCell ref="O3:O5"/>
    <mergeCell ref="R3:R5"/>
    <mergeCell ref="A18:C19"/>
    <mergeCell ref="A16:C17"/>
    <mergeCell ref="A52:C53"/>
    <mergeCell ref="I4:N4"/>
    <mergeCell ref="A42:C42"/>
    <mergeCell ref="E14:W17"/>
    <mergeCell ref="E19:W21"/>
    <mergeCell ref="E23:W26"/>
    <mergeCell ref="A28:C29"/>
    <mergeCell ref="A30:C31"/>
    <mergeCell ref="E9:H9"/>
    <mergeCell ref="E11:H11"/>
    <mergeCell ref="E10:H10"/>
    <mergeCell ref="A6:C7"/>
    <mergeCell ref="A20:C21"/>
    <mergeCell ref="A12:C13"/>
    <mergeCell ref="A14:C15"/>
    <mergeCell ref="A8:C9"/>
    <mergeCell ref="A24:C25"/>
    <mergeCell ref="P1:W1"/>
    <mergeCell ref="A50:C51"/>
    <mergeCell ref="A1:C1"/>
    <mergeCell ref="A2:C3"/>
    <mergeCell ref="A4:C5"/>
    <mergeCell ref="E6:H6"/>
    <mergeCell ref="A34:C35"/>
    <mergeCell ref="A36:C37"/>
    <mergeCell ref="A38:C39"/>
    <mergeCell ref="E7:H7"/>
    <mergeCell ref="E12:H12"/>
    <mergeCell ref="E8:H8"/>
    <mergeCell ref="A32:C33"/>
    <mergeCell ref="A26:C27"/>
    <mergeCell ref="A10:C11"/>
  </mergeCells>
  <phoneticPr fontId="9" type="noConversion"/>
  <hyperlinks>
    <hyperlink ref="A24:C25" location="SpaceCA!A1" display="- Catering - Breakfast" xr:uid="{81CEA262-6824-40F7-BA50-9A3865F4ED1C}"/>
    <hyperlink ref="A10:C11" location="SpaceEI!A1" display=" - Event IT" xr:uid="{324EEE9F-449F-45E6-BCC4-6A4B86156F3B}"/>
    <hyperlink ref="A6:C7" location="SpaceO!A1" display="Important information" xr:uid="{203645AE-A08F-4694-9065-057F0D81828F}"/>
    <hyperlink ref="A30:C31" location="'SpaceCA (4)'!A1" display="- Catering - Hygiene" xr:uid="{E4CF3E6C-9093-44C7-9C65-7C30BFA21AB9}"/>
    <hyperlink ref="A28:C29" location="'SpaceCA (3)'!A1" display="- Catering - Alcohol" xr:uid="{1FE7B0E0-3466-4172-A10F-0BE5A68CF38A}"/>
    <hyperlink ref="A26:C27" location="'SpaceCA (2)'!A1" display="- Catering - Lunch/Dinner" xr:uid="{FA7366FD-92B4-4652-971A-A52BFB813F54}"/>
    <hyperlink ref="A38:C39" location="SpaceTC!A1" display="Terms and Conditions" xr:uid="{653781B9-61C7-431D-816F-0EDD1997C8F3}"/>
    <hyperlink ref="A36:C37" location="SpaceOS!A1" display="Order summary" xr:uid="{F034C31C-A3A3-4191-902E-837871632F23}"/>
    <hyperlink ref="A34:C35" location="SpaceCD!A1" display="Your contact details" xr:uid="{23DD3A1E-CE3F-4197-99E5-8D64731314C7}"/>
    <hyperlink ref="A20:C21" location="SpaceCL!A1" display="- Cleaning" xr:uid="{6B150C10-78E1-46A1-8A27-55102FED77FB}"/>
    <hyperlink ref="A18:C19" location="SpaceFL!A1" display="- Flooring" xr:uid="{BAE01B55-D456-468D-8624-D7730FD2AE13}"/>
    <hyperlink ref="A14:C15" location="SpaceSA!A1" display="- Safety" xr:uid="{EF1F7BDA-E502-4387-A9A9-370195C43FC9}"/>
    <hyperlink ref="A4:C5" location="Landing!A1" display="Home" xr:uid="{1CC7E5CC-FA58-4050-95D9-974423AF1C9F}"/>
    <hyperlink ref="A50" r:id="rId1" display="eventorders.nec@necgroup.co.uk" xr:uid="{5CC99FF7-F087-4DB4-BD53-E64A6C55E7BA}"/>
    <hyperlink ref="A50:C51" r:id="rId2" display="Click here to speak to our team!" xr:uid="{BEAD6CF1-7FFE-4B08-9EA8-AC852A6DB60F}"/>
    <hyperlink ref="A8:C9" location="'SpaceFS (1)'!A1" display="Electrics" xr:uid="{B535D003-E294-482E-AC1E-064CFA74CE56}"/>
    <hyperlink ref="A12:C13" location="SpaceUT!A1" display="- Utilities" xr:uid="{88803DE2-35EA-42C5-AD01-A6121F8F89E7}"/>
    <hyperlink ref="A32:C33" location="SpaceGR!A1" display="- Graphics &amp; Rigging" xr:uid="{748D87B9-789E-4977-8FB9-13DB7B8BF293}"/>
    <hyperlink ref="A16:C17" location="SpaceFC!A1" display="Floor Covering" xr:uid="{8BB6AE2E-8B74-4844-9DA1-896C2F943E7A}"/>
    <hyperlink ref="A22:C23" location="SpacePP!A1" display="FIT Suggested Party Packages" xr:uid="{3A4B0DC5-CF9D-4BE7-B2B9-CF02FA8F1EBB}"/>
  </hyperlinks>
  <printOptions horizontalCentered="1" verticalCentered="1"/>
  <pageMargins left="0.23622047244094491" right="0.23622047244094491" top="0.35433070866141736" bottom="0.35433070866141736" header="0.31496062992125984" footer="0.31496062992125984"/>
  <pageSetup paperSize="9" scale="84"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347DB616-2255-463C-B2C2-D39C58DFDC14}">
          <x14:formula1>
            <xm:f>Admin!$B$4:$B$11</xm:f>
          </x14:formula1>
          <xm:sqref>N7:N12 K7:K12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5D53-2914-4AD0-8F0F-0C55AB5C4D29}">
  <sheetPr codeName="Sheet8">
    <tabColor rgb="FF1E384E"/>
    <pageSetUpPr autoPageBreaks="0" fitToPage="1"/>
  </sheetPr>
  <dimension ref="A1:AN59"/>
  <sheetViews>
    <sheetView showGridLines="0" showRowColHeaders="0" workbookViewId="0">
      <selection activeCell="A22" sqref="A22:C23"/>
    </sheetView>
  </sheetViews>
  <sheetFormatPr defaultColWidth="8.85546875" defaultRowHeight="18" x14ac:dyDescent="0.25"/>
  <cols>
    <col min="1" max="3" width="10.5703125" style="80" customWidth="1"/>
    <col min="4" max="4" width="4.5703125" style="1" customWidth="1"/>
    <col min="5" max="10" width="9.5703125" style="1" customWidth="1"/>
    <col min="11" max="11" width="5.5703125" style="1" customWidth="1"/>
    <col min="12" max="12" width="9.5703125" style="1" hidden="1" customWidth="1"/>
    <col min="13" max="13" width="11.42578125" style="1" customWidth="1"/>
    <col min="14" max="16" width="9.5703125" style="1" hidden="1" customWidth="1"/>
    <col min="17" max="17" width="11.42578125" style="1" customWidth="1"/>
    <col min="18" max="19" width="9.5703125" style="1" hidden="1" customWidth="1"/>
    <col min="20" max="20" width="10.5703125" style="1" customWidth="1"/>
    <col min="21" max="21" width="13.5703125" style="1" customWidth="1"/>
    <col min="22" max="25" width="9.5703125" style="1" customWidth="1"/>
    <col min="26" max="16384" width="8.85546875" style="1"/>
  </cols>
  <sheetData>
    <row r="1" spans="1:40" s="74" customFormat="1" ht="36" customHeight="1" x14ac:dyDescent="0.2">
      <c r="A1" s="860" t="s">
        <v>89</v>
      </c>
      <c r="B1" s="860"/>
      <c r="C1" s="860"/>
      <c r="E1" s="75" t="str">
        <f>Landing!A2</f>
        <v>NEC Fully Connected Order Form - FIT Show 2025</v>
      </c>
      <c r="M1" s="76"/>
      <c r="N1" s="76" t="s">
        <v>670</v>
      </c>
      <c r="Q1" s="76"/>
      <c r="R1" s="76"/>
      <c r="T1" s="913" t="s">
        <v>670</v>
      </c>
      <c r="U1" s="913"/>
      <c r="V1" s="913"/>
      <c r="W1" s="913"/>
      <c r="X1" s="913"/>
      <c r="Y1" s="913"/>
      <c r="Z1" s="913"/>
      <c r="AA1" s="913"/>
    </row>
    <row r="2" spans="1:40" ht="15" customHeight="1" x14ac:dyDescent="0.25">
      <c r="A2" s="862"/>
      <c r="B2" s="862"/>
      <c r="C2" s="862"/>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row>
    <row r="3" spans="1:40" ht="15" customHeight="1" x14ac:dyDescent="0.25">
      <c r="A3" s="914"/>
      <c r="B3" s="914"/>
      <c r="C3" s="914"/>
      <c r="D3" s="69"/>
      <c r="E3" s="252"/>
      <c r="F3" s="252"/>
      <c r="G3" s="252"/>
      <c r="H3" s="252"/>
      <c r="I3" s="252"/>
      <c r="J3" s="252"/>
      <c r="K3" s="252"/>
      <c r="L3" s="252"/>
      <c r="M3" s="326"/>
      <c r="N3" s="326"/>
      <c r="O3" s="326"/>
      <c r="P3" s="326"/>
      <c r="Q3" s="326"/>
      <c r="R3" s="252"/>
      <c r="S3" s="252"/>
      <c r="T3" s="680" t="s">
        <v>222</v>
      </c>
      <c r="U3" s="88"/>
      <c r="V3" s="88"/>
      <c r="W3" s="69"/>
      <c r="X3" s="69"/>
      <c r="Y3" s="69"/>
      <c r="Z3" s="69"/>
      <c r="AA3" s="69"/>
      <c r="AB3" s="69"/>
      <c r="AC3" s="69"/>
      <c r="AD3" s="69"/>
      <c r="AE3" s="69"/>
      <c r="AF3" s="69"/>
      <c r="AG3" s="69"/>
      <c r="AH3" s="69"/>
      <c r="AI3" s="69"/>
      <c r="AJ3" s="69"/>
      <c r="AK3" s="69"/>
      <c r="AL3" s="69"/>
      <c r="AM3" s="69"/>
    </row>
    <row r="4" spans="1:40" ht="15" customHeight="1" x14ac:dyDescent="0.25">
      <c r="A4" s="930" t="s">
        <v>6</v>
      </c>
      <c r="B4" s="931"/>
      <c r="C4" s="931"/>
      <c r="D4" s="69"/>
      <c r="E4" s="1073" t="s">
        <v>30</v>
      </c>
      <c r="F4" s="1074"/>
      <c r="G4" s="1074"/>
      <c r="H4" s="1074"/>
      <c r="I4" s="1074"/>
      <c r="J4" s="1074"/>
      <c r="K4" s="712" t="s">
        <v>240</v>
      </c>
      <c r="L4" s="712" t="s">
        <v>33</v>
      </c>
      <c r="M4" s="712" t="s">
        <v>619</v>
      </c>
      <c r="N4" s="712" t="s">
        <v>35</v>
      </c>
      <c r="O4" s="712" t="s">
        <v>36</v>
      </c>
      <c r="P4" s="712" t="s">
        <v>33</v>
      </c>
      <c r="Q4" s="712" t="s">
        <v>241</v>
      </c>
      <c r="R4" s="712" t="s">
        <v>35</v>
      </c>
      <c r="S4" s="712" t="s">
        <v>36</v>
      </c>
      <c r="T4" s="715" t="s">
        <v>147</v>
      </c>
      <c r="U4" s="69"/>
      <c r="AA4" s="69"/>
      <c r="AB4" s="69"/>
      <c r="AC4" s="69"/>
      <c r="AD4" s="69"/>
      <c r="AE4" s="69"/>
      <c r="AF4" s="69"/>
      <c r="AG4" s="69"/>
      <c r="AH4" s="69"/>
      <c r="AI4" s="69"/>
      <c r="AJ4" s="69"/>
      <c r="AK4" s="69"/>
      <c r="AL4" s="69"/>
      <c r="AM4" s="69"/>
    </row>
    <row r="5" spans="1:40" ht="15" customHeight="1" x14ac:dyDescent="0.25">
      <c r="A5" s="933"/>
      <c r="B5" s="934"/>
      <c r="C5" s="934"/>
      <c r="D5" s="69"/>
      <c r="E5" s="1071" t="s">
        <v>645</v>
      </c>
      <c r="F5" s="1071"/>
      <c r="G5" s="1071"/>
      <c r="H5" s="1071"/>
      <c r="I5" s="1071"/>
      <c r="J5" s="1071"/>
      <c r="K5" s="251">
        <f>IF(SUM(K6:K7)&gt;0,9999,0)</f>
        <v>0</v>
      </c>
      <c r="L5" s="159"/>
      <c r="M5" s="159"/>
      <c r="N5" s="159"/>
      <c r="O5" s="159"/>
      <c r="P5" s="159"/>
      <c r="Q5" s="159"/>
      <c r="R5" s="159"/>
      <c r="S5" s="159"/>
      <c r="T5" s="681"/>
      <c r="U5" s="69"/>
      <c r="AA5" s="69"/>
      <c r="AB5" s="69"/>
      <c r="AC5" s="69"/>
      <c r="AD5" s="69"/>
      <c r="AE5" s="69"/>
      <c r="AF5" s="69"/>
      <c r="AG5" s="69"/>
      <c r="AH5" s="69"/>
      <c r="AI5" s="69"/>
      <c r="AJ5" s="69"/>
      <c r="AK5" s="69"/>
      <c r="AL5" s="69"/>
      <c r="AM5" s="69"/>
    </row>
    <row r="6" spans="1:40" ht="15" customHeight="1" x14ac:dyDescent="0.25">
      <c r="A6" s="930" t="s">
        <v>8</v>
      </c>
      <c r="B6" s="931"/>
      <c r="C6" s="931"/>
      <c r="D6" s="69"/>
      <c r="E6" s="1067" t="s">
        <v>148</v>
      </c>
      <c r="F6" s="1067"/>
      <c r="G6" s="1067"/>
      <c r="H6" s="1067"/>
      <c r="I6" s="1067"/>
      <c r="J6" s="1067"/>
      <c r="K6" s="385"/>
      <c r="L6" s="138">
        <v>151.19999999999999</v>
      </c>
      <c r="M6" s="500">
        <v>151.19999999999999</v>
      </c>
      <c r="N6" s="500">
        <v>151.19999999999999</v>
      </c>
      <c r="O6" s="501">
        <v>151.19999999999999</v>
      </c>
      <c r="P6" s="499">
        <f t="shared" ref="P6:S7" si="0">$K6*L6</f>
        <v>0</v>
      </c>
      <c r="Q6" s="500">
        <f t="shared" si="0"/>
        <v>0</v>
      </c>
      <c r="R6" s="500">
        <f t="shared" si="0"/>
        <v>0</v>
      </c>
      <c r="S6" s="560">
        <f t="shared" si="0"/>
        <v>0</v>
      </c>
      <c r="T6" s="682"/>
      <c r="U6" s="69"/>
      <c r="AA6" s="69"/>
      <c r="AB6" s="69"/>
      <c r="AC6" s="69"/>
      <c r="AD6" s="69"/>
      <c r="AE6" s="69"/>
      <c r="AF6" s="69"/>
      <c r="AG6" s="69"/>
      <c r="AH6" s="69"/>
      <c r="AI6" s="69"/>
      <c r="AJ6" s="69"/>
      <c r="AK6" s="69"/>
      <c r="AL6" s="69"/>
      <c r="AM6" s="69"/>
    </row>
    <row r="7" spans="1:40" ht="15" customHeight="1" x14ac:dyDescent="0.25">
      <c r="A7" s="933"/>
      <c r="B7" s="934"/>
      <c r="C7" s="934"/>
      <c r="D7" s="69"/>
      <c r="E7" s="1068" t="s">
        <v>216</v>
      </c>
      <c r="F7" s="1068"/>
      <c r="G7" s="1068"/>
      <c r="H7" s="1068"/>
      <c r="I7" s="1068"/>
      <c r="J7" s="1068"/>
      <c r="K7" s="385"/>
      <c r="L7" s="144">
        <v>103.26</v>
      </c>
      <c r="M7" s="506">
        <v>103.26</v>
      </c>
      <c r="N7" s="506">
        <v>103.26</v>
      </c>
      <c r="O7" s="507">
        <v>103.26</v>
      </c>
      <c r="P7" s="505">
        <f t="shared" si="0"/>
        <v>0</v>
      </c>
      <c r="Q7" s="506">
        <f t="shared" si="0"/>
        <v>0</v>
      </c>
      <c r="R7" s="506">
        <f t="shared" si="0"/>
        <v>0</v>
      </c>
      <c r="S7" s="561">
        <f t="shared" si="0"/>
        <v>0</v>
      </c>
      <c r="T7" s="683"/>
      <c r="U7" s="69"/>
      <c r="AA7" s="69"/>
      <c r="AB7" s="69"/>
      <c r="AC7" s="69"/>
      <c r="AD7" s="69"/>
      <c r="AE7" s="69"/>
      <c r="AF7" s="69"/>
      <c r="AG7" s="69"/>
      <c r="AH7" s="69"/>
      <c r="AI7" s="69"/>
      <c r="AJ7" s="69"/>
      <c r="AK7" s="69"/>
      <c r="AL7" s="69"/>
      <c r="AM7" s="69"/>
    </row>
    <row r="8" spans="1:40" ht="15" customHeight="1" x14ac:dyDescent="0.25">
      <c r="A8" s="852" t="s">
        <v>840</v>
      </c>
      <c r="B8" s="853"/>
      <c r="C8" s="854"/>
      <c r="D8" s="69"/>
      <c r="E8" s="252"/>
      <c r="F8" s="252"/>
      <c r="G8" s="252"/>
      <c r="H8" s="252"/>
      <c r="I8" s="252"/>
      <c r="J8" s="252"/>
      <c r="K8" s="252"/>
      <c r="L8" s="252"/>
      <c r="M8" s="252"/>
      <c r="N8" s="252"/>
      <c r="O8" s="252"/>
      <c r="P8" s="252"/>
      <c r="Q8" s="252"/>
      <c r="R8" s="252"/>
      <c r="S8" s="252"/>
      <c r="T8" s="252"/>
      <c r="U8" s="252"/>
      <c r="V8" s="69"/>
      <c r="W8" s="69"/>
      <c r="X8" s="69"/>
      <c r="Y8" s="69"/>
      <c r="Z8" s="69"/>
      <c r="AA8" s="69"/>
      <c r="AB8" s="69"/>
      <c r="AC8" s="69"/>
      <c r="AD8" s="69"/>
      <c r="AE8" s="69"/>
      <c r="AF8" s="69"/>
      <c r="AG8" s="69"/>
      <c r="AH8" s="69"/>
      <c r="AI8" s="69"/>
      <c r="AJ8" s="69"/>
      <c r="AK8" s="69"/>
      <c r="AL8" s="69"/>
      <c r="AM8" s="69"/>
      <c r="AN8" s="69"/>
    </row>
    <row r="9" spans="1:40" ht="15" customHeight="1" x14ac:dyDescent="0.25">
      <c r="A9" s="855"/>
      <c r="B9" s="856"/>
      <c r="C9" s="857"/>
      <c r="D9" s="69"/>
      <c r="E9" s="1069" t="s">
        <v>30</v>
      </c>
      <c r="F9" s="1070"/>
      <c r="G9" s="1070"/>
      <c r="H9" s="1070"/>
      <c r="I9" s="1070"/>
      <c r="J9" s="1070"/>
      <c r="K9" s="712" t="s">
        <v>240</v>
      </c>
      <c r="L9" s="712" t="s">
        <v>33</v>
      </c>
      <c r="M9" s="712" t="s">
        <v>619</v>
      </c>
      <c r="N9" s="712" t="s">
        <v>35</v>
      </c>
      <c r="O9" s="712" t="s">
        <v>36</v>
      </c>
      <c r="P9" s="712" t="s">
        <v>33</v>
      </c>
      <c r="Q9" s="716" t="s">
        <v>241</v>
      </c>
      <c r="R9" s="175" t="s">
        <v>35</v>
      </c>
      <c r="S9" s="370" t="s">
        <v>36</v>
      </c>
      <c r="T9" s="371"/>
      <c r="U9" s="252"/>
      <c r="V9" s="69"/>
      <c r="W9" s="69"/>
      <c r="X9" s="69"/>
      <c r="Y9" s="69"/>
      <c r="Z9" s="69"/>
      <c r="AA9" s="69"/>
      <c r="AB9" s="69"/>
      <c r="AC9" s="69"/>
      <c r="AD9" s="69"/>
      <c r="AE9" s="69"/>
      <c r="AF9" s="69"/>
      <c r="AG9" s="69"/>
      <c r="AH9" s="69"/>
      <c r="AI9" s="69"/>
      <c r="AJ9" s="69"/>
      <c r="AK9" s="69"/>
      <c r="AL9" s="69"/>
      <c r="AM9" s="69"/>
      <c r="AN9" s="69"/>
    </row>
    <row r="10" spans="1:40" ht="15" customHeight="1" x14ac:dyDescent="0.25">
      <c r="A10" s="852" t="s">
        <v>828</v>
      </c>
      <c r="B10" s="853"/>
      <c r="C10" s="853"/>
      <c r="D10" s="69"/>
      <c r="E10" s="1071" t="s">
        <v>149</v>
      </c>
      <c r="F10" s="1071"/>
      <c r="G10" s="1071"/>
      <c r="H10" s="1071"/>
      <c r="I10" s="262"/>
      <c r="J10" s="262"/>
      <c r="K10" s="251">
        <f>IF(SUM(K11:K18)&gt;0,9999,0)</f>
        <v>0</v>
      </c>
      <c r="L10" s="176"/>
      <c r="M10" s="176"/>
      <c r="N10" s="176"/>
      <c r="O10" s="176"/>
      <c r="P10" s="176"/>
      <c r="Q10" s="176"/>
      <c r="R10" s="176"/>
      <c r="S10" s="176"/>
      <c r="T10" s="371"/>
      <c r="U10" s="252"/>
      <c r="V10" s="69"/>
      <c r="W10" s="69"/>
      <c r="X10" s="69"/>
      <c r="Y10" s="69"/>
      <c r="Z10" s="69"/>
      <c r="AA10" s="69"/>
      <c r="AB10" s="69"/>
      <c r="AC10" s="69"/>
      <c r="AD10" s="69"/>
      <c r="AE10" s="69"/>
      <c r="AF10" s="69"/>
      <c r="AG10" s="69"/>
      <c r="AH10" s="69"/>
      <c r="AI10" s="69"/>
      <c r="AJ10" s="69"/>
      <c r="AK10" s="69"/>
      <c r="AL10" s="69"/>
      <c r="AM10" s="69"/>
      <c r="AN10" s="69"/>
    </row>
    <row r="11" spans="1:40" ht="15" customHeight="1" x14ac:dyDescent="0.25">
      <c r="A11" s="855"/>
      <c r="B11" s="856"/>
      <c r="C11" s="856"/>
      <c r="D11" s="69"/>
      <c r="E11" s="1072" t="s">
        <v>150</v>
      </c>
      <c r="F11" s="1072"/>
      <c r="G11" s="1072"/>
      <c r="H11" s="1072"/>
      <c r="I11" s="1072"/>
      <c r="J11" s="1072"/>
      <c r="K11" s="385"/>
      <c r="L11" s="177">
        <v>12.37</v>
      </c>
      <c r="M11" s="500">
        <v>12.37</v>
      </c>
      <c r="N11" s="500">
        <v>12.37</v>
      </c>
      <c r="O11" s="560">
        <v>12.37</v>
      </c>
      <c r="P11" s="499">
        <f t="shared" ref="P11:S14" si="1">$K11*L11</f>
        <v>0</v>
      </c>
      <c r="Q11" s="562">
        <f t="shared" si="1"/>
        <v>0</v>
      </c>
      <c r="R11" s="139">
        <f t="shared" si="1"/>
        <v>0</v>
      </c>
      <c r="S11" s="148">
        <f t="shared" si="1"/>
        <v>0</v>
      </c>
      <c r="T11" s="371"/>
      <c r="U11" s="252"/>
      <c r="V11" s="69"/>
      <c r="W11" s="69"/>
      <c r="X11" s="69"/>
      <c r="Y11" s="69"/>
      <c r="Z11" s="69"/>
      <c r="AA11" s="69"/>
      <c r="AB11" s="69"/>
      <c r="AC11" s="69"/>
      <c r="AD11" s="69"/>
      <c r="AE11" s="69"/>
      <c r="AF11" s="69"/>
      <c r="AG11" s="69"/>
      <c r="AH11" s="69"/>
      <c r="AI11" s="69"/>
      <c r="AJ11" s="69"/>
      <c r="AK11" s="69"/>
      <c r="AL11" s="69"/>
      <c r="AM11" s="69"/>
      <c r="AN11" s="69"/>
    </row>
    <row r="12" spans="1:40" ht="15" customHeight="1" x14ac:dyDescent="0.25">
      <c r="A12" s="866" t="s">
        <v>855</v>
      </c>
      <c r="B12" s="867"/>
      <c r="C12" s="868"/>
      <c r="D12" s="69"/>
      <c r="E12" s="1065" t="s">
        <v>151</v>
      </c>
      <c r="F12" s="1065"/>
      <c r="G12" s="1065"/>
      <c r="H12" s="1065"/>
      <c r="I12" s="1065"/>
      <c r="J12" s="1065"/>
      <c r="K12" s="385"/>
      <c r="L12" s="178">
        <v>16.87</v>
      </c>
      <c r="M12" s="503">
        <v>16.87</v>
      </c>
      <c r="N12" s="503">
        <v>16.87</v>
      </c>
      <c r="O12" s="563">
        <v>16.87</v>
      </c>
      <c r="P12" s="502">
        <f t="shared" si="1"/>
        <v>0</v>
      </c>
      <c r="Q12" s="564">
        <f t="shared" si="1"/>
        <v>0</v>
      </c>
      <c r="R12" s="142">
        <f t="shared" si="1"/>
        <v>0</v>
      </c>
      <c r="S12" s="152">
        <f t="shared" si="1"/>
        <v>0</v>
      </c>
      <c r="T12" s="371"/>
      <c r="U12" s="252"/>
      <c r="V12" s="69"/>
      <c r="W12" s="69"/>
      <c r="X12" s="69"/>
      <c r="Y12" s="69"/>
      <c r="Z12" s="69"/>
      <c r="AA12" s="69"/>
      <c r="AB12" s="69"/>
      <c r="AC12" s="69"/>
      <c r="AD12" s="69"/>
      <c r="AE12" s="69"/>
      <c r="AF12" s="69"/>
      <c r="AG12" s="69"/>
      <c r="AH12" s="69"/>
      <c r="AI12" s="69"/>
      <c r="AJ12" s="69"/>
      <c r="AK12" s="69"/>
      <c r="AL12" s="69"/>
      <c r="AM12" s="69"/>
      <c r="AN12" s="69"/>
    </row>
    <row r="13" spans="1:40" ht="15" customHeight="1" x14ac:dyDescent="0.25">
      <c r="A13" s="869"/>
      <c r="B13" s="870"/>
      <c r="C13" s="871"/>
      <c r="D13" s="69"/>
      <c r="E13" s="1065" t="s">
        <v>152</v>
      </c>
      <c r="F13" s="1065"/>
      <c r="G13" s="1065"/>
      <c r="H13" s="1065"/>
      <c r="I13" s="1065"/>
      <c r="J13" s="1065"/>
      <c r="K13" s="385"/>
      <c r="L13" s="178">
        <v>16.87</v>
      </c>
      <c r="M13" s="503">
        <v>16.87</v>
      </c>
      <c r="N13" s="503">
        <v>16.87</v>
      </c>
      <c r="O13" s="563">
        <v>16.87</v>
      </c>
      <c r="P13" s="502">
        <f t="shared" si="1"/>
        <v>0</v>
      </c>
      <c r="Q13" s="564">
        <f t="shared" si="1"/>
        <v>0</v>
      </c>
      <c r="R13" s="142">
        <f t="shared" si="1"/>
        <v>0</v>
      </c>
      <c r="S13" s="152">
        <f t="shared" si="1"/>
        <v>0</v>
      </c>
      <c r="T13" s="371"/>
      <c r="U13" s="252"/>
      <c r="V13" s="69"/>
      <c r="W13" s="69"/>
      <c r="X13" s="69"/>
      <c r="Y13" s="69"/>
      <c r="Z13" s="69"/>
      <c r="AA13" s="69"/>
      <c r="AB13" s="69"/>
      <c r="AC13" s="69"/>
      <c r="AD13" s="69"/>
      <c r="AE13" s="69"/>
      <c r="AF13" s="69"/>
      <c r="AG13" s="69"/>
      <c r="AH13" s="69"/>
      <c r="AI13" s="69"/>
      <c r="AJ13" s="69"/>
      <c r="AK13" s="69"/>
      <c r="AL13" s="69"/>
      <c r="AM13" s="69"/>
      <c r="AN13" s="69"/>
    </row>
    <row r="14" spans="1:40" ht="15" customHeight="1" x14ac:dyDescent="0.25">
      <c r="A14" s="852" t="s">
        <v>665</v>
      </c>
      <c r="B14" s="853"/>
      <c r="C14" s="853"/>
      <c r="D14" s="69"/>
      <c r="E14" s="1065" t="s">
        <v>153</v>
      </c>
      <c r="F14" s="1065"/>
      <c r="G14" s="1065"/>
      <c r="H14" s="1065"/>
      <c r="I14" s="1065"/>
      <c r="J14" s="1065"/>
      <c r="K14" s="385"/>
      <c r="L14" s="178">
        <v>75.37</v>
      </c>
      <c r="M14" s="503">
        <v>75.37</v>
      </c>
      <c r="N14" s="503">
        <v>75.37</v>
      </c>
      <c r="O14" s="563">
        <v>75.37</v>
      </c>
      <c r="P14" s="502">
        <f t="shared" si="1"/>
        <v>0</v>
      </c>
      <c r="Q14" s="564">
        <f t="shared" si="1"/>
        <v>0</v>
      </c>
      <c r="R14" s="142">
        <f t="shared" si="1"/>
        <v>0</v>
      </c>
      <c r="S14" s="152">
        <f t="shared" si="1"/>
        <v>0</v>
      </c>
      <c r="T14" s="371"/>
      <c r="U14" s="252"/>
      <c r="V14" s="69"/>
      <c r="W14" s="69"/>
      <c r="X14" s="69"/>
      <c r="Y14" s="69"/>
      <c r="Z14" s="69"/>
      <c r="AA14" s="69"/>
      <c r="AB14" s="69"/>
      <c r="AC14" s="69"/>
      <c r="AD14" s="69"/>
      <c r="AE14" s="69"/>
      <c r="AF14" s="69"/>
      <c r="AG14" s="69"/>
      <c r="AH14" s="69"/>
      <c r="AI14" s="69"/>
      <c r="AJ14" s="69"/>
      <c r="AK14" s="69"/>
      <c r="AL14" s="69"/>
      <c r="AM14" s="69"/>
      <c r="AN14" s="69"/>
    </row>
    <row r="15" spans="1:40" ht="15" customHeight="1" x14ac:dyDescent="0.25">
      <c r="A15" s="855"/>
      <c r="B15" s="856"/>
      <c r="C15" s="856"/>
      <c r="D15" s="69"/>
      <c r="E15" s="1065" t="s">
        <v>154</v>
      </c>
      <c r="F15" s="1065"/>
      <c r="G15" s="1065"/>
      <c r="H15" s="1065"/>
      <c r="I15" s="1065"/>
      <c r="J15" s="1065"/>
      <c r="K15" s="385"/>
      <c r="L15" s="178">
        <v>96.75</v>
      </c>
      <c r="M15" s="503">
        <v>96.75</v>
      </c>
      <c r="N15" s="503">
        <v>96.75</v>
      </c>
      <c r="O15" s="563">
        <v>96.75</v>
      </c>
      <c r="P15" s="502">
        <f t="shared" ref="P15:S16" si="2">$K15*L15</f>
        <v>0</v>
      </c>
      <c r="Q15" s="564">
        <f t="shared" si="2"/>
        <v>0</v>
      </c>
      <c r="R15" s="142">
        <f t="shared" si="2"/>
        <v>0</v>
      </c>
      <c r="S15" s="152">
        <f t="shared" si="2"/>
        <v>0</v>
      </c>
      <c r="T15" s="371"/>
      <c r="U15" s="252"/>
      <c r="V15" s="69"/>
      <c r="W15" s="69"/>
      <c r="X15" s="69"/>
      <c r="Y15" s="69"/>
      <c r="Z15" s="69"/>
      <c r="AA15" s="69"/>
      <c r="AB15" s="69"/>
      <c r="AC15" s="69"/>
      <c r="AD15" s="69"/>
      <c r="AE15" s="69"/>
      <c r="AF15" s="69"/>
      <c r="AG15" s="69"/>
      <c r="AH15" s="69"/>
      <c r="AI15" s="69"/>
      <c r="AJ15" s="69"/>
      <c r="AK15" s="69"/>
      <c r="AL15" s="69"/>
      <c r="AM15" s="69"/>
      <c r="AN15" s="69"/>
    </row>
    <row r="16" spans="1:40" ht="15" customHeight="1" x14ac:dyDescent="0.25">
      <c r="A16" s="852" t="s">
        <v>865</v>
      </c>
      <c r="B16" s="853"/>
      <c r="C16" s="854"/>
      <c r="D16" s="69"/>
      <c r="E16" s="1065" t="s">
        <v>155</v>
      </c>
      <c r="F16" s="1065"/>
      <c r="G16" s="1065"/>
      <c r="H16" s="1065"/>
      <c r="I16" s="1065"/>
      <c r="J16" s="1065"/>
      <c r="K16" s="385"/>
      <c r="L16" s="178">
        <v>164.25</v>
      </c>
      <c r="M16" s="503">
        <v>164.25</v>
      </c>
      <c r="N16" s="503">
        <v>164.25</v>
      </c>
      <c r="O16" s="563">
        <v>164.25</v>
      </c>
      <c r="P16" s="502">
        <f t="shared" si="2"/>
        <v>0</v>
      </c>
      <c r="Q16" s="564">
        <f t="shared" si="2"/>
        <v>0</v>
      </c>
      <c r="R16" s="142">
        <f t="shared" si="2"/>
        <v>0</v>
      </c>
      <c r="S16" s="152">
        <f t="shared" si="2"/>
        <v>0</v>
      </c>
      <c r="T16" s="371"/>
      <c r="U16" s="252"/>
      <c r="V16" s="69"/>
      <c r="W16" s="69"/>
      <c r="X16" s="69"/>
      <c r="Y16" s="69"/>
      <c r="Z16" s="69"/>
      <c r="AA16" s="69"/>
      <c r="AB16" s="69"/>
      <c r="AC16" s="69"/>
      <c r="AD16" s="69"/>
      <c r="AE16" s="69"/>
      <c r="AF16" s="69"/>
      <c r="AG16" s="69"/>
      <c r="AH16" s="69"/>
      <c r="AI16" s="69"/>
      <c r="AJ16" s="69"/>
      <c r="AK16" s="69"/>
      <c r="AL16" s="69"/>
      <c r="AM16" s="69"/>
      <c r="AN16" s="69"/>
    </row>
    <row r="17" spans="1:40" ht="15" customHeight="1" x14ac:dyDescent="0.25">
      <c r="A17" s="855"/>
      <c r="B17" s="856"/>
      <c r="C17" s="857"/>
      <c r="D17" s="69"/>
      <c r="E17" s="1065" t="s">
        <v>156</v>
      </c>
      <c r="F17" s="1065"/>
      <c r="G17" s="1065"/>
      <c r="H17" s="1065"/>
      <c r="I17" s="1065"/>
      <c r="J17" s="1065"/>
      <c r="K17" s="385"/>
      <c r="L17" s="178">
        <v>16.87</v>
      </c>
      <c r="M17" s="503">
        <v>16.87</v>
      </c>
      <c r="N17" s="503">
        <v>16.87</v>
      </c>
      <c r="O17" s="563">
        <v>16.87</v>
      </c>
      <c r="P17" s="502">
        <f t="shared" ref="P17:S17" si="3">$K17*L17</f>
        <v>0</v>
      </c>
      <c r="Q17" s="564">
        <f t="shared" si="3"/>
        <v>0</v>
      </c>
      <c r="R17" s="142">
        <f t="shared" si="3"/>
        <v>0</v>
      </c>
      <c r="S17" s="152">
        <f t="shared" si="3"/>
        <v>0</v>
      </c>
      <c r="T17" s="371"/>
      <c r="U17" s="252"/>
      <c r="V17" s="69"/>
      <c r="W17" s="69"/>
      <c r="X17" s="69"/>
      <c r="Y17" s="69"/>
      <c r="Z17" s="69"/>
      <c r="AA17" s="69"/>
      <c r="AB17" s="69"/>
      <c r="AC17" s="69"/>
      <c r="AD17" s="69"/>
      <c r="AE17" s="69"/>
      <c r="AF17" s="69"/>
      <c r="AG17" s="69"/>
      <c r="AH17" s="69"/>
      <c r="AI17" s="69"/>
      <c r="AJ17" s="69"/>
      <c r="AK17" s="69"/>
      <c r="AL17" s="69"/>
      <c r="AM17" s="69"/>
      <c r="AN17" s="69"/>
    </row>
    <row r="18" spans="1:40" ht="15" customHeight="1" x14ac:dyDescent="0.25">
      <c r="A18" s="852" t="s">
        <v>146</v>
      </c>
      <c r="B18" s="853"/>
      <c r="C18" s="854"/>
      <c r="D18" s="69"/>
      <c r="E18" s="1066" t="s">
        <v>157</v>
      </c>
      <c r="F18" s="1066"/>
      <c r="G18" s="1066"/>
      <c r="H18" s="1066"/>
      <c r="I18" s="1066"/>
      <c r="J18" s="1066"/>
      <c r="K18" s="385"/>
      <c r="L18" s="179">
        <v>137.25</v>
      </c>
      <c r="M18" s="506">
        <v>137.25</v>
      </c>
      <c r="N18" s="506">
        <v>137.25</v>
      </c>
      <c r="O18" s="561">
        <v>137.25</v>
      </c>
      <c r="P18" s="505">
        <f t="shared" ref="P18:S18" si="4">$K18*L18</f>
        <v>0</v>
      </c>
      <c r="Q18" s="565">
        <f t="shared" si="4"/>
        <v>0</v>
      </c>
      <c r="R18" s="145">
        <f t="shared" si="4"/>
        <v>0</v>
      </c>
      <c r="S18" s="156">
        <f t="shared" si="4"/>
        <v>0</v>
      </c>
      <c r="T18" s="371"/>
      <c r="U18" s="252"/>
      <c r="V18" s="69"/>
      <c r="W18" s="69"/>
      <c r="X18" s="69"/>
      <c r="Y18" s="69"/>
      <c r="Z18" s="69"/>
      <c r="AA18" s="69"/>
      <c r="AB18" s="69"/>
      <c r="AC18" s="69"/>
      <c r="AD18" s="69"/>
      <c r="AE18" s="69"/>
      <c r="AF18" s="69"/>
      <c r="AG18" s="69"/>
      <c r="AH18" s="69"/>
      <c r="AI18" s="69"/>
      <c r="AJ18" s="69"/>
      <c r="AK18" s="69"/>
      <c r="AL18" s="69"/>
      <c r="AM18" s="69"/>
      <c r="AN18" s="69"/>
    </row>
    <row r="19" spans="1:40" ht="15" customHeight="1" x14ac:dyDescent="0.25">
      <c r="A19" s="855"/>
      <c r="B19" s="856"/>
      <c r="C19" s="857"/>
      <c r="D19" s="69"/>
      <c r="E19" s="263"/>
      <c r="F19" s="263"/>
      <c r="G19" s="263"/>
      <c r="H19" s="263"/>
      <c r="I19" s="263"/>
      <c r="J19" s="263"/>
      <c r="K19" s="264"/>
      <c r="L19" s="181"/>
      <c r="M19" s="181"/>
      <c r="N19" s="181"/>
      <c r="O19" s="181"/>
      <c r="P19" s="181"/>
      <c r="Q19" s="181"/>
      <c r="R19" s="180"/>
      <c r="S19" s="180"/>
      <c r="T19" s="252"/>
      <c r="U19" s="252"/>
      <c r="V19" s="69"/>
      <c r="W19" s="69"/>
      <c r="X19" s="69"/>
      <c r="Y19" s="69"/>
      <c r="Z19" s="69"/>
      <c r="AA19" s="69"/>
      <c r="AB19" s="69"/>
      <c r="AC19" s="69"/>
      <c r="AD19" s="69"/>
      <c r="AE19" s="69"/>
      <c r="AF19" s="69"/>
      <c r="AG19" s="69"/>
      <c r="AH19" s="69"/>
      <c r="AI19" s="69"/>
      <c r="AJ19" s="69"/>
      <c r="AK19" s="69"/>
      <c r="AL19" s="69"/>
      <c r="AM19" s="69"/>
      <c r="AN19" s="69"/>
    </row>
    <row r="20" spans="1:40" ht="15" customHeight="1" x14ac:dyDescent="0.25">
      <c r="A20" s="943" t="s">
        <v>633</v>
      </c>
      <c r="B20" s="944"/>
      <c r="C20" s="944"/>
      <c r="D20" s="69"/>
      <c r="E20" s="1063" t="s">
        <v>158</v>
      </c>
      <c r="F20" s="1063"/>
      <c r="G20" s="1063"/>
      <c r="H20" s="1063"/>
      <c r="I20" s="1063"/>
      <c r="J20" s="1063"/>
      <c r="K20" s="1063"/>
      <c r="L20" s="1063"/>
      <c r="M20" s="1063"/>
      <c r="N20" s="1063"/>
      <c r="O20" s="1063"/>
      <c r="P20" s="1063"/>
      <c r="Q20" s="1063"/>
      <c r="R20" s="1063"/>
      <c r="S20" s="1063"/>
      <c r="T20" s="1063"/>
      <c r="U20" s="1063"/>
      <c r="V20" s="69"/>
      <c r="W20" s="69"/>
      <c r="X20" s="69"/>
      <c r="Y20" s="69"/>
      <c r="Z20" s="69"/>
      <c r="AA20" s="69"/>
      <c r="AB20" s="69"/>
      <c r="AC20" s="69"/>
      <c r="AD20" s="69"/>
      <c r="AE20" s="69"/>
      <c r="AF20" s="69"/>
      <c r="AG20" s="69"/>
      <c r="AH20" s="69"/>
      <c r="AI20" s="69"/>
      <c r="AJ20" s="69"/>
      <c r="AK20" s="69"/>
      <c r="AL20" s="69"/>
      <c r="AM20" s="69"/>
      <c r="AN20" s="69"/>
    </row>
    <row r="21" spans="1:40" ht="15" customHeight="1" x14ac:dyDescent="0.25">
      <c r="A21" s="946"/>
      <c r="B21" s="947"/>
      <c r="C21" s="947"/>
      <c r="D21" s="69"/>
      <c r="E21" s="1063"/>
      <c r="F21" s="1063"/>
      <c r="G21" s="1063"/>
      <c r="H21" s="1063"/>
      <c r="I21" s="1063"/>
      <c r="J21" s="1063"/>
      <c r="K21" s="1063"/>
      <c r="L21" s="1063"/>
      <c r="M21" s="1063"/>
      <c r="N21" s="1063"/>
      <c r="O21" s="1063"/>
      <c r="P21" s="1063"/>
      <c r="Q21" s="1063"/>
      <c r="R21" s="1063"/>
      <c r="S21" s="1063"/>
      <c r="T21" s="1063"/>
      <c r="U21" s="1063"/>
      <c r="V21" s="69"/>
      <c r="W21" s="69"/>
      <c r="X21" s="69"/>
      <c r="Y21" s="69"/>
      <c r="Z21" s="69"/>
      <c r="AA21" s="69"/>
      <c r="AB21" s="69"/>
      <c r="AC21" s="69"/>
      <c r="AD21" s="69"/>
      <c r="AE21" s="69"/>
      <c r="AF21" s="69"/>
      <c r="AG21" s="69"/>
      <c r="AH21" s="69"/>
      <c r="AI21" s="69"/>
      <c r="AJ21" s="69"/>
      <c r="AK21" s="69"/>
      <c r="AL21" s="69"/>
      <c r="AM21" s="69"/>
      <c r="AN21" s="69"/>
    </row>
    <row r="22" spans="1:40" ht="15" customHeight="1" x14ac:dyDescent="0.25">
      <c r="A22" s="877" t="s">
        <v>901</v>
      </c>
      <c r="B22" s="878"/>
      <c r="C22" s="879"/>
      <c r="D22" s="69"/>
      <c r="E22" s="1063"/>
      <c r="F22" s="1063"/>
      <c r="G22" s="1063"/>
      <c r="H22" s="1063"/>
      <c r="I22" s="1063"/>
      <c r="J22" s="1063"/>
      <c r="K22" s="1063"/>
      <c r="L22" s="1063"/>
      <c r="M22" s="1063"/>
      <c r="N22" s="1063"/>
      <c r="O22" s="1063"/>
      <c r="P22" s="1063"/>
      <c r="Q22" s="1063"/>
      <c r="R22" s="1063"/>
      <c r="S22" s="1063"/>
      <c r="T22" s="1063"/>
      <c r="U22" s="1063"/>
      <c r="V22" s="69"/>
      <c r="W22" s="69"/>
      <c r="X22" s="69"/>
      <c r="Y22" s="69"/>
      <c r="Z22" s="69"/>
      <c r="AA22" s="69"/>
      <c r="AB22" s="69"/>
      <c r="AC22" s="69"/>
      <c r="AD22" s="69"/>
      <c r="AE22" s="69"/>
      <c r="AF22" s="69"/>
      <c r="AG22" s="69"/>
      <c r="AH22" s="69"/>
      <c r="AI22" s="69"/>
      <c r="AJ22" s="69"/>
      <c r="AK22" s="69"/>
      <c r="AL22" s="69"/>
      <c r="AM22" s="69"/>
      <c r="AN22" s="69"/>
    </row>
    <row r="23" spans="1:40" ht="15" customHeight="1" x14ac:dyDescent="0.25">
      <c r="A23" s="880"/>
      <c r="B23" s="881"/>
      <c r="C23" s="882"/>
      <c r="D23" s="69"/>
      <c r="E23" s="1063"/>
      <c r="F23" s="1063"/>
      <c r="G23" s="1063"/>
      <c r="H23" s="1063"/>
      <c r="I23" s="1063"/>
      <c r="J23" s="1063"/>
      <c r="K23" s="1063"/>
      <c r="L23" s="1063"/>
      <c r="M23" s="1063"/>
      <c r="N23" s="1063"/>
      <c r="O23" s="1063"/>
      <c r="P23" s="1063"/>
      <c r="Q23" s="1063"/>
      <c r="R23" s="1063"/>
      <c r="S23" s="1063"/>
      <c r="T23" s="1063"/>
      <c r="U23" s="1063"/>
      <c r="V23" s="85"/>
      <c r="W23" s="85"/>
      <c r="X23" s="85"/>
      <c r="Y23" s="85"/>
      <c r="Z23" s="85"/>
      <c r="AA23" s="69"/>
      <c r="AB23" s="69"/>
      <c r="AC23" s="69"/>
      <c r="AD23" s="69"/>
      <c r="AE23" s="69"/>
      <c r="AF23" s="69"/>
      <c r="AG23" s="69"/>
      <c r="AH23" s="69"/>
      <c r="AI23" s="69"/>
      <c r="AJ23" s="69"/>
      <c r="AK23" s="69"/>
      <c r="AL23" s="69"/>
      <c r="AM23" s="69"/>
      <c r="AN23" s="69"/>
    </row>
    <row r="24" spans="1:40" ht="15" customHeight="1" x14ac:dyDescent="0.25">
      <c r="A24" s="852" t="s">
        <v>666</v>
      </c>
      <c r="B24" s="853"/>
      <c r="C24" s="853"/>
      <c r="D24" s="69"/>
      <c r="E24" s="1063"/>
      <c r="F24" s="1063"/>
      <c r="G24" s="1063"/>
      <c r="H24" s="1063"/>
      <c r="I24" s="1063"/>
      <c r="J24" s="1063"/>
      <c r="K24" s="1063"/>
      <c r="L24" s="1063"/>
      <c r="M24" s="1063"/>
      <c r="N24" s="1063"/>
      <c r="O24" s="1063"/>
      <c r="P24" s="1063"/>
      <c r="Q24" s="1063"/>
      <c r="R24" s="1063"/>
      <c r="S24" s="1063"/>
      <c r="T24" s="1063"/>
      <c r="U24" s="1063"/>
      <c r="V24" s="69"/>
      <c r="W24" s="69"/>
      <c r="X24" s="69"/>
      <c r="Y24" s="69"/>
      <c r="Z24" s="69"/>
      <c r="AA24" s="69"/>
      <c r="AB24" s="69"/>
      <c r="AC24" s="69"/>
      <c r="AD24" s="69"/>
      <c r="AE24" s="69"/>
      <c r="AF24" s="69"/>
      <c r="AG24" s="69"/>
      <c r="AH24" s="69"/>
      <c r="AI24" s="69"/>
      <c r="AJ24" s="69"/>
      <c r="AK24" s="69"/>
      <c r="AL24" s="69"/>
      <c r="AM24" s="69"/>
      <c r="AN24" s="69"/>
    </row>
    <row r="25" spans="1:40" ht="15" customHeight="1" x14ac:dyDescent="0.25">
      <c r="A25" s="855"/>
      <c r="B25" s="856"/>
      <c r="C25" s="856"/>
      <c r="D25" s="69"/>
      <c r="E25" s="1063"/>
      <c r="F25" s="1063"/>
      <c r="G25" s="1063"/>
      <c r="H25" s="1063"/>
      <c r="I25" s="1063"/>
      <c r="J25" s="1063"/>
      <c r="K25" s="1063"/>
      <c r="L25" s="1063"/>
      <c r="M25" s="1063"/>
      <c r="N25" s="1063"/>
      <c r="O25" s="1063"/>
      <c r="P25" s="1063"/>
      <c r="Q25" s="1063"/>
      <c r="R25" s="1063"/>
      <c r="S25" s="1063"/>
      <c r="T25" s="1063"/>
      <c r="U25" s="1063"/>
      <c r="V25" s="69"/>
      <c r="W25" s="69"/>
      <c r="X25" s="69"/>
      <c r="Y25" s="69"/>
      <c r="Z25" s="69"/>
      <c r="AA25" s="69"/>
      <c r="AB25" s="69"/>
      <c r="AC25" s="69"/>
      <c r="AD25" s="69"/>
      <c r="AE25" s="69"/>
      <c r="AF25" s="69"/>
      <c r="AG25" s="69"/>
      <c r="AH25" s="69"/>
      <c r="AI25" s="69"/>
      <c r="AJ25" s="69"/>
      <c r="AK25" s="69"/>
      <c r="AL25" s="69"/>
      <c r="AM25" s="69"/>
      <c r="AN25" s="69"/>
    </row>
    <row r="26" spans="1:40" ht="15" customHeight="1" x14ac:dyDescent="0.25">
      <c r="A26" s="852" t="s">
        <v>667</v>
      </c>
      <c r="B26" s="853"/>
      <c r="C26" s="853"/>
      <c r="D26" s="69"/>
      <c r="E26" s="1064" t="s">
        <v>159</v>
      </c>
      <c r="F26" s="1064"/>
      <c r="G26" s="1064"/>
      <c r="H26" s="1064"/>
      <c r="I26" s="1064"/>
      <c r="J26" s="1064"/>
      <c r="K26" s="1064"/>
      <c r="L26" s="1064"/>
      <c r="M26" s="1064"/>
      <c r="N26" s="1064"/>
      <c r="O26" s="1064"/>
      <c r="P26" s="1064"/>
      <c r="Q26" s="1064"/>
      <c r="R26" s="1064"/>
      <c r="S26" s="1064"/>
      <c r="T26" s="1064"/>
      <c r="U26" s="1064"/>
      <c r="V26" s="69"/>
      <c r="W26" s="69"/>
      <c r="X26" s="69"/>
      <c r="Y26" s="69"/>
      <c r="Z26" s="69"/>
      <c r="AA26" s="69"/>
      <c r="AB26" s="69"/>
      <c r="AC26" s="69"/>
      <c r="AD26" s="69"/>
      <c r="AE26" s="69"/>
      <c r="AF26" s="69"/>
      <c r="AG26" s="69"/>
      <c r="AH26" s="69"/>
      <c r="AI26" s="69"/>
      <c r="AJ26" s="69"/>
      <c r="AK26" s="69"/>
      <c r="AL26" s="69"/>
      <c r="AM26" s="69"/>
      <c r="AN26" s="69"/>
    </row>
    <row r="27" spans="1:40" ht="15" customHeight="1" x14ac:dyDescent="0.25">
      <c r="A27" s="855"/>
      <c r="B27" s="856"/>
      <c r="C27" s="856"/>
      <c r="D27" s="69"/>
      <c r="E27" s="1064"/>
      <c r="F27" s="1064"/>
      <c r="G27" s="1064"/>
      <c r="H27" s="1064"/>
      <c r="I27" s="1064"/>
      <c r="J27" s="1064"/>
      <c r="K27" s="1064"/>
      <c r="L27" s="1064"/>
      <c r="M27" s="1064"/>
      <c r="N27" s="1064"/>
      <c r="O27" s="1064"/>
      <c r="P27" s="1064"/>
      <c r="Q27" s="1064"/>
      <c r="R27" s="1064"/>
      <c r="S27" s="1064"/>
      <c r="T27" s="1064"/>
      <c r="U27" s="1064"/>
      <c r="V27" s="69"/>
      <c r="W27" s="69"/>
      <c r="X27" s="69"/>
      <c r="Y27" s="69"/>
      <c r="Z27" s="69"/>
      <c r="AA27" s="69"/>
      <c r="AB27" s="69"/>
      <c r="AC27" s="69"/>
      <c r="AD27" s="69"/>
      <c r="AE27" s="69"/>
      <c r="AF27" s="69"/>
      <c r="AG27" s="69"/>
      <c r="AH27" s="69"/>
      <c r="AI27" s="69"/>
      <c r="AJ27" s="69"/>
      <c r="AK27" s="69"/>
      <c r="AL27" s="69"/>
      <c r="AM27" s="69"/>
      <c r="AN27" s="69"/>
    </row>
    <row r="28" spans="1:40" ht="15" customHeight="1" x14ac:dyDescent="0.25">
      <c r="A28" s="852" t="s">
        <v>668</v>
      </c>
      <c r="B28" s="853"/>
      <c r="C28" s="853"/>
      <c r="D28" s="69"/>
      <c r="E28" s="1064"/>
      <c r="F28" s="1064"/>
      <c r="G28" s="1064"/>
      <c r="H28" s="1064"/>
      <c r="I28" s="1064"/>
      <c r="J28" s="1064"/>
      <c r="K28" s="1064"/>
      <c r="L28" s="1064"/>
      <c r="M28" s="1064"/>
      <c r="N28" s="1064"/>
      <c r="O28" s="1064"/>
      <c r="P28" s="1064"/>
      <c r="Q28" s="1064"/>
      <c r="R28" s="1064"/>
      <c r="S28" s="1064"/>
      <c r="T28" s="1064"/>
      <c r="U28" s="1064"/>
      <c r="V28" s="69"/>
      <c r="W28" s="69"/>
      <c r="X28" s="69"/>
      <c r="Y28" s="69"/>
      <c r="Z28" s="69"/>
      <c r="AA28" s="69"/>
      <c r="AB28" s="69"/>
      <c r="AC28" s="69"/>
      <c r="AD28" s="69"/>
      <c r="AE28" s="69"/>
      <c r="AF28" s="69"/>
      <c r="AG28" s="69"/>
      <c r="AH28" s="69"/>
      <c r="AI28" s="69"/>
      <c r="AJ28" s="69"/>
      <c r="AK28" s="69"/>
      <c r="AL28" s="69"/>
      <c r="AM28" s="69"/>
      <c r="AN28" s="69"/>
    </row>
    <row r="29" spans="1:40" ht="15" customHeight="1" x14ac:dyDescent="0.25">
      <c r="A29" s="855"/>
      <c r="B29" s="856"/>
      <c r="C29" s="856"/>
      <c r="D29" s="69"/>
      <c r="E29" s="1064"/>
      <c r="F29" s="1064"/>
      <c r="G29" s="1064"/>
      <c r="H29" s="1064"/>
      <c r="I29" s="1064"/>
      <c r="J29" s="1064"/>
      <c r="K29" s="1064"/>
      <c r="L29" s="1064"/>
      <c r="M29" s="1064"/>
      <c r="N29" s="1064"/>
      <c r="O29" s="1064"/>
      <c r="P29" s="1064"/>
      <c r="Q29" s="1064"/>
      <c r="R29" s="1064"/>
      <c r="S29" s="1064"/>
      <c r="T29" s="1064"/>
      <c r="U29" s="1064"/>
      <c r="V29" s="69"/>
      <c r="W29" s="69"/>
      <c r="X29" s="69"/>
      <c r="Y29" s="69"/>
      <c r="Z29" s="69"/>
      <c r="AA29" s="69"/>
      <c r="AB29" s="69"/>
      <c r="AC29" s="69"/>
      <c r="AD29" s="69"/>
      <c r="AE29" s="69"/>
      <c r="AF29" s="69"/>
      <c r="AG29" s="69"/>
      <c r="AH29" s="69"/>
      <c r="AI29" s="69"/>
      <c r="AJ29" s="69"/>
      <c r="AK29" s="69"/>
      <c r="AL29" s="69"/>
      <c r="AM29" s="69"/>
      <c r="AN29" s="69"/>
    </row>
    <row r="30" spans="1:40" ht="15" customHeight="1" x14ac:dyDescent="0.25">
      <c r="A30" s="852" t="s">
        <v>669</v>
      </c>
      <c r="B30" s="853"/>
      <c r="C30" s="853"/>
      <c r="D30" s="69"/>
      <c r="E30" s="117" t="s">
        <v>239</v>
      </c>
      <c r="F30" s="117"/>
      <c r="G30" s="117"/>
      <c r="H30" s="117"/>
      <c r="I30" s="117"/>
      <c r="J30" s="117"/>
      <c r="K30" s="117"/>
      <c r="L30" s="117"/>
      <c r="M30" s="117"/>
      <c r="N30" s="117"/>
      <c r="O30" s="117"/>
      <c r="P30" s="117"/>
      <c r="Q30" s="117"/>
      <c r="R30" s="124"/>
      <c r="S30" s="124"/>
      <c r="T30" s="69"/>
      <c r="U30" s="69"/>
      <c r="V30" s="69"/>
      <c r="W30" s="69"/>
      <c r="X30" s="69"/>
      <c r="Y30" s="69"/>
      <c r="Z30" s="69"/>
      <c r="AA30" s="69"/>
      <c r="AB30" s="69"/>
      <c r="AC30" s="69"/>
      <c r="AD30" s="69"/>
      <c r="AE30" s="69"/>
      <c r="AF30" s="69"/>
      <c r="AG30" s="69"/>
      <c r="AH30" s="69"/>
      <c r="AI30" s="69"/>
      <c r="AJ30" s="69"/>
      <c r="AK30" s="69"/>
      <c r="AL30" s="69"/>
      <c r="AM30" s="69"/>
      <c r="AN30" s="69"/>
    </row>
    <row r="31" spans="1:40" ht="15" customHeight="1" x14ac:dyDescent="0.25">
      <c r="A31" s="855"/>
      <c r="B31" s="856"/>
      <c r="C31" s="856"/>
      <c r="D31" s="69"/>
      <c r="E31" s="119" t="s">
        <v>217</v>
      </c>
      <c r="F31" s="117"/>
      <c r="G31" s="120"/>
      <c r="H31" s="120"/>
      <c r="I31" s="120"/>
      <c r="J31" s="120"/>
      <c r="K31" s="120"/>
      <c r="L31" s="120"/>
      <c r="M31" s="265"/>
      <c r="N31" s="265"/>
      <c r="O31" s="265"/>
      <c r="P31" s="265"/>
      <c r="Q31" s="265"/>
      <c r="R31" s="136"/>
      <c r="S31" s="136"/>
      <c r="T31" s="69"/>
      <c r="U31" s="69"/>
      <c r="V31" s="69"/>
      <c r="W31" s="69"/>
      <c r="X31" s="69"/>
      <c r="Y31" s="69"/>
      <c r="Z31" s="69"/>
      <c r="AA31" s="69"/>
      <c r="AB31" s="69"/>
      <c r="AC31" s="69"/>
      <c r="AD31" s="69"/>
      <c r="AE31" s="69"/>
      <c r="AF31" s="69"/>
      <c r="AG31" s="69"/>
      <c r="AH31" s="69"/>
      <c r="AI31" s="69"/>
      <c r="AJ31" s="69"/>
      <c r="AK31" s="69"/>
      <c r="AL31" s="69"/>
      <c r="AM31" s="69"/>
      <c r="AN31" s="69"/>
    </row>
    <row r="32" spans="1:40" ht="15" customHeight="1" x14ac:dyDescent="0.25">
      <c r="A32" s="845" t="s">
        <v>862</v>
      </c>
      <c r="B32" s="846"/>
      <c r="C32" s="847"/>
      <c r="D32" s="69"/>
      <c r="E32" s="119" t="s">
        <v>218</v>
      </c>
      <c r="F32" s="117"/>
      <c r="G32" s="120"/>
      <c r="H32" s="120"/>
      <c r="I32" s="120"/>
      <c r="J32" s="120"/>
      <c r="K32" s="120"/>
      <c r="L32" s="120"/>
      <c r="M32" s="265"/>
      <c r="N32" s="265"/>
      <c r="O32" s="265"/>
      <c r="P32" s="265"/>
      <c r="Q32" s="265"/>
      <c r="R32" s="136"/>
      <c r="S32" s="136"/>
      <c r="T32" s="69"/>
      <c r="U32" s="69"/>
      <c r="V32" s="69"/>
      <c r="W32" s="69"/>
      <c r="X32" s="69"/>
      <c r="Y32" s="69"/>
      <c r="Z32" s="69"/>
      <c r="AA32" s="69"/>
      <c r="AB32" s="69"/>
      <c r="AC32" s="69"/>
      <c r="AD32" s="69"/>
      <c r="AE32" s="69"/>
      <c r="AF32" s="69"/>
      <c r="AG32" s="69"/>
      <c r="AH32" s="69"/>
      <c r="AI32" s="69"/>
      <c r="AJ32" s="69"/>
      <c r="AK32" s="69"/>
      <c r="AL32" s="69"/>
      <c r="AM32" s="69"/>
      <c r="AN32" s="69"/>
    </row>
    <row r="33" spans="1:40" ht="15" customHeight="1" x14ac:dyDescent="0.25">
      <c r="A33" s="848"/>
      <c r="B33" s="849"/>
      <c r="C33" s="850"/>
      <c r="D33" s="69"/>
      <c r="E33" s="119" t="s">
        <v>219</v>
      </c>
      <c r="F33" s="117"/>
      <c r="G33" s="120"/>
      <c r="H33" s="120"/>
      <c r="I33" s="120"/>
      <c r="J33" s="120"/>
      <c r="K33" s="120"/>
      <c r="L33" s="120"/>
      <c r="M33" s="265"/>
      <c r="N33" s="265"/>
      <c r="O33" s="265"/>
      <c r="P33" s="265"/>
      <c r="Q33" s="265"/>
      <c r="R33" s="136"/>
      <c r="S33" s="136"/>
      <c r="T33" s="69"/>
      <c r="U33" s="69"/>
      <c r="V33" s="69"/>
      <c r="W33" s="69"/>
      <c r="X33" s="69"/>
      <c r="Y33" s="69"/>
      <c r="Z33" s="69"/>
      <c r="AA33" s="69"/>
      <c r="AB33" s="69"/>
      <c r="AC33" s="69"/>
      <c r="AD33" s="69"/>
      <c r="AE33" s="69"/>
      <c r="AF33" s="69"/>
      <c r="AG33" s="69"/>
      <c r="AH33" s="69"/>
      <c r="AI33" s="69"/>
      <c r="AJ33" s="69"/>
      <c r="AK33" s="69"/>
      <c r="AL33" s="69"/>
      <c r="AM33" s="69"/>
      <c r="AN33" s="69"/>
    </row>
    <row r="34" spans="1:40" ht="15" customHeight="1" x14ac:dyDescent="0.25">
      <c r="A34" s="852" t="s">
        <v>12</v>
      </c>
      <c r="B34" s="853"/>
      <c r="C34" s="853"/>
      <c r="D34" s="69"/>
      <c r="E34" s="69"/>
      <c r="F34" s="69"/>
      <c r="G34" s="69"/>
      <c r="H34" s="69"/>
      <c r="I34" s="69"/>
      <c r="J34" s="69"/>
      <c r="K34" s="69"/>
      <c r="L34" s="69"/>
      <c r="M34" s="69"/>
      <c r="N34" s="69"/>
      <c r="O34" s="69"/>
      <c r="P34" s="69"/>
      <c r="Q34" s="69"/>
      <c r="R34" s="117"/>
      <c r="S34" s="117"/>
      <c r="T34" s="69"/>
      <c r="U34" s="69"/>
      <c r="V34" s="69"/>
      <c r="W34" s="69"/>
      <c r="X34" s="69"/>
      <c r="Y34" s="69"/>
      <c r="Z34" s="69"/>
      <c r="AA34" s="69"/>
      <c r="AB34" s="69"/>
      <c r="AC34" s="69"/>
      <c r="AD34" s="69"/>
      <c r="AE34" s="69"/>
      <c r="AF34" s="69"/>
      <c r="AG34" s="69"/>
      <c r="AH34" s="69"/>
      <c r="AI34" s="69"/>
      <c r="AJ34" s="69"/>
      <c r="AK34" s="69"/>
      <c r="AL34" s="69"/>
      <c r="AM34" s="69"/>
      <c r="AN34" s="69"/>
    </row>
    <row r="35" spans="1:40" ht="15" customHeight="1" x14ac:dyDescent="0.25">
      <c r="A35" s="855"/>
      <c r="B35" s="856"/>
      <c r="C35" s="856"/>
      <c r="D35" s="69"/>
      <c r="E35" s="69"/>
      <c r="F35" s="69"/>
      <c r="G35" s="69"/>
      <c r="H35" s="69"/>
      <c r="I35" s="69"/>
      <c r="J35" s="69"/>
      <c r="K35" s="69"/>
      <c r="L35" s="69"/>
      <c r="M35" s="69"/>
      <c r="N35" s="69"/>
      <c r="O35" s="69"/>
      <c r="P35" s="69"/>
      <c r="Q35" s="69"/>
      <c r="R35" s="117"/>
      <c r="S35" s="117"/>
      <c r="T35" s="69"/>
      <c r="U35" s="69"/>
      <c r="V35" s="69"/>
      <c r="W35" s="69"/>
      <c r="X35" s="69"/>
      <c r="Y35" s="69"/>
      <c r="Z35" s="69"/>
      <c r="AA35" s="69"/>
      <c r="AB35" s="69"/>
      <c r="AC35" s="69"/>
      <c r="AD35" s="69"/>
      <c r="AE35" s="69"/>
      <c r="AF35" s="69"/>
      <c r="AG35" s="69"/>
      <c r="AH35" s="69"/>
      <c r="AI35" s="69"/>
      <c r="AJ35" s="69"/>
      <c r="AK35" s="69"/>
      <c r="AL35" s="69"/>
      <c r="AM35" s="69"/>
      <c r="AN35" s="69"/>
    </row>
    <row r="36" spans="1:40" ht="15" customHeight="1" x14ac:dyDescent="0.25">
      <c r="A36" s="852" t="s">
        <v>15</v>
      </c>
      <c r="B36" s="853"/>
      <c r="C36" s="853"/>
      <c r="D36" s="69"/>
      <c r="E36" s="69"/>
      <c r="F36" s="69"/>
      <c r="G36" s="69"/>
      <c r="H36" s="69"/>
      <c r="I36" s="69"/>
      <c r="J36" s="69"/>
      <c r="K36" s="69"/>
      <c r="L36" s="69"/>
      <c r="M36" s="69"/>
      <c r="N36" s="69"/>
      <c r="O36" s="69"/>
      <c r="P36" s="69"/>
      <c r="Q36" s="69"/>
      <c r="R36" s="117"/>
      <c r="S36" s="117"/>
      <c r="T36" s="69"/>
      <c r="U36" s="69"/>
      <c r="V36" s="69"/>
      <c r="W36" s="69"/>
      <c r="X36" s="69"/>
      <c r="Y36" s="69"/>
      <c r="Z36" s="69"/>
      <c r="AA36" s="69"/>
      <c r="AB36" s="69"/>
      <c r="AC36" s="69"/>
      <c r="AD36" s="69"/>
      <c r="AE36" s="69"/>
      <c r="AF36" s="69"/>
      <c r="AG36" s="69"/>
      <c r="AH36" s="69"/>
      <c r="AI36" s="69"/>
      <c r="AJ36" s="69"/>
      <c r="AK36" s="69"/>
      <c r="AL36" s="69"/>
      <c r="AM36" s="69"/>
      <c r="AN36" s="69"/>
    </row>
    <row r="37" spans="1:40" ht="15" customHeight="1" x14ac:dyDescent="0.25">
      <c r="A37" s="855"/>
      <c r="B37" s="856"/>
      <c r="C37" s="856"/>
      <c r="D37" s="69"/>
      <c r="E37" s="69"/>
      <c r="F37" s="69"/>
      <c r="G37" s="69"/>
      <c r="H37" s="69"/>
      <c r="I37" s="69"/>
      <c r="J37" s="69"/>
      <c r="K37" s="69"/>
      <c r="L37" s="69"/>
      <c r="M37" s="69"/>
      <c r="N37" s="69"/>
      <c r="O37" s="69"/>
      <c r="P37" s="69"/>
      <c r="Q37" s="69"/>
      <c r="R37" s="117"/>
      <c r="S37" s="117"/>
      <c r="T37" s="69"/>
      <c r="U37" s="69"/>
      <c r="V37" s="69"/>
      <c r="W37" s="69"/>
      <c r="X37" s="69"/>
      <c r="Y37" s="69"/>
      <c r="Z37" s="69"/>
      <c r="AA37" s="69"/>
      <c r="AB37" s="69"/>
      <c r="AC37" s="69"/>
      <c r="AD37" s="69"/>
      <c r="AE37" s="69"/>
      <c r="AF37" s="69"/>
      <c r="AG37" s="69"/>
      <c r="AH37" s="69"/>
      <c r="AI37" s="69"/>
      <c r="AJ37" s="69"/>
      <c r="AK37" s="69"/>
      <c r="AL37" s="69"/>
      <c r="AM37" s="69"/>
      <c r="AN37" s="69"/>
    </row>
    <row r="38" spans="1:40" ht="15" customHeight="1" x14ac:dyDescent="0.25">
      <c r="A38" s="852" t="s">
        <v>17</v>
      </c>
      <c r="B38" s="853"/>
      <c r="C38" s="853"/>
      <c r="D38" s="69"/>
      <c r="E38" s="69"/>
      <c r="F38" s="69"/>
      <c r="G38" s="69"/>
      <c r="H38" s="69"/>
      <c r="I38" s="69"/>
      <c r="J38" s="69"/>
      <c r="K38" s="69"/>
      <c r="L38" s="69"/>
      <c r="M38" s="69"/>
      <c r="N38" s="69"/>
      <c r="O38" s="69"/>
      <c r="P38" s="69"/>
      <c r="Q38" s="69"/>
      <c r="R38" s="117"/>
      <c r="S38" s="117"/>
      <c r="T38" s="69"/>
      <c r="U38" s="69"/>
      <c r="V38" s="69"/>
      <c r="W38" s="69"/>
      <c r="X38" s="69"/>
      <c r="Y38" s="69"/>
      <c r="Z38" s="69"/>
      <c r="AA38" s="69"/>
      <c r="AB38" s="69"/>
      <c r="AC38" s="69"/>
      <c r="AD38" s="69"/>
      <c r="AE38" s="69"/>
      <c r="AF38" s="69"/>
      <c r="AG38" s="69"/>
      <c r="AH38" s="69"/>
      <c r="AI38" s="69"/>
      <c r="AJ38" s="69"/>
      <c r="AK38" s="69"/>
      <c r="AL38" s="69"/>
      <c r="AM38" s="69"/>
      <c r="AN38" s="69"/>
    </row>
    <row r="39" spans="1:40" ht="15" customHeight="1" x14ac:dyDescent="0.25">
      <c r="A39" s="855"/>
      <c r="B39" s="856"/>
      <c r="C39" s="856"/>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spans="1:40" ht="15" customHeight="1" x14ac:dyDescent="0.25">
      <c r="A40" s="77"/>
      <c r="B40" s="77"/>
      <c r="C40" s="77"/>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spans="1:40" ht="15" customHeight="1" x14ac:dyDescent="0.25">
      <c r="A41" s="78"/>
      <c r="B41" s="78"/>
      <c r="C41" s="78"/>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spans="1:40" ht="15" customHeight="1" x14ac:dyDescent="0.25">
      <c r="A42" s="858" t="s">
        <v>22</v>
      </c>
      <c r="B42" s="858"/>
      <c r="C42" s="858"/>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spans="1:40" ht="15" customHeight="1" x14ac:dyDescent="0.25">
      <c r="A43" s="115" t="s">
        <v>80</v>
      </c>
      <c r="B43" s="135"/>
      <c r="C43" s="135"/>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spans="1:40" ht="15" customHeight="1" x14ac:dyDescent="0.25">
      <c r="A44" s="73" t="s">
        <v>24</v>
      </c>
      <c r="B44" s="135"/>
      <c r="C44" s="135"/>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spans="1:40" ht="15" customHeight="1" x14ac:dyDescent="0.25">
      <c r="A45" s="73" t="s">
        <v>25</v>
      </c>
      <c r="B45" s="135"/>
      <c r="C45" s="135"/>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spans="1:40" ht="15" customHeight="1" x14ac:dyDescent="0.25">
      <c r="A46" s="73" t="s">
        <v>26</v>
      </c>
      <c r="B46" s="135"/>
      <c r="C46" s="135"/>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spans="1:40" ht="15" customHeight="1" x14ac:dyDescent="0.25">
      <c r="A47" s="73" t="s">
        <v>27</v>
      </c>
      <c r="B47" s="135"/>
      <c r="C47" s="135"/>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spans="1:40" ht="15" customHeight="1" x14ac:dyDescent="0.25">
      <c r="A48" s="73" t="s">
        <v>28</v>
      </c>
      <c r="B48" s="135"/>
      <c r="C48" s="135"/>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spans="1:40" ht="15" customHeight="1" x14ac:dyDescent="0.25">
      <c r="A49" s="79"/>
      <c r="B49" s="135"/>
      <c r="C49" s="135"/>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spans="1:40" ht="15" customHeight="1" x14ac:dyDescent="0.25">
      <c r="A50" s="859" t="s">
        <v>810</v>
      </c>
      <c r="B50" s="859"/>
      <c r="C50" s="85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row>
    <row r="51" spans="1:40" ht="15" customHeight="1" x14ac:dyDescent="0.25">
      <c r="A51" s="859"/>
      <c r="B51" s="859"/>
      <c r="C51" s="85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row>
    <row r="52" spans="1:40" ht="15" customHeight="1" x14ac:dyDescent="0.25">
      <c r="A52" s="851" t="s">
        <v>29</v>
      </c>
      <c r="B52" s="851"/>
      <c r="C52" s="851"/>
      <c r="E52" s="69"/>
      <c r="F52" s="69"/>
      <c r="G52" s="69"/>
      <c r="H52" s="69"/>
      <c r="I52" s="69"/>
      <c r="J52" s="69"/>
      <c r="K52" s="69"/>
      <c r="L52" s="69"/>
      <c r="M52" s="69"/>
      <c r="N52" s="69"/>
      <c r="O52" s="69"/>
      <c r="P52" s="69"/>
      <c r="Q52" s="69"/>
      <c r="R52" s="69"/>
      <c r="S52" s="69"/>
    </row>
    <row r="53" spans="1:40" ht="15" customHeight="1" x14ac:dyDescent="0.25">
      <c r="A53" s="851"/>
      <c r="B53" s="851"/>
      <c r="C53" s="851"/>
      <c r="R53" s="69"/>
      <c r="S53" s="69"/>
    </row>
    <row r="54" spans="1:40" ht="15" customHeight="1" x14ac:dyDescent="0.25">
      <c r="A54" s="78"/>
      <c r="B54" s="78"/>
      <c r="C54" s="78"/>
      <c r="R54" s="69"/>
      <c r="S54" s="69"/>
    </row>
    <row r="55" spans="1:40" ht="15" customHeight="1" x14ac:dyDescent="0.25">
      <c r="A55" s="78"/>
      <c r="B55" s="78"/>
      <c r="C55" s="78"/>
      <c r="R55" s="69"/>
      <c r="S55" s="69"/>
    </row>
    <row r="56" spans="1:40" ht="15" customHeight="1" x14ac:dyDescent="0.25">
      <c r="A56" s="78"/>
      <c r="B56" s="78"/>
      <c r="C56" s="78"/>
      <c r="R56" s="69"/>
      <c r="S56" s="69"/>
    </row>
    <row r="57" spans="1:40" ht="15" customHeight="1" x14ac:dyDescent="0.25">
      <c r="A57" s="78"/>
      <c r="B57" s="78"/>
      <c r="C57" s="78"/>
      <c r="R57" s="69"/>
      <c r="S57" s="69"/>
    </row>
    <row r="58" spans="1:40" ht="15" customHeight="1" x14ac:dyDescent="0.25"/>
    <row r="59" spans="1:40" ht="15" customHeight="1" x14ac:dyDescent="0.25"/>
  </sheetData>
  <sheetProtection algorithmName="SHA-512" hashValue="o+ebxzNybbZj3BzFmbOBZsbrrYbSaWtgqbLEmJSq6BeXo7FOlzI5vvf0uVNONzDzegPkDz50+227cnjKJpuoGA==" saltValue="ouUuS1YReW+xCkZiTfsjXg==" spinCount="100000" sheet="1" objects="1" scenarios="1"/>
  <mergeCells count="40">
    <mergeCell ref="A18:C19"/>
    <mergeCell ref="E15:J15"/>
    <mergeCell ref="A1:C1"/>
    <mergeCell ref="A2:C3"/>
    <mergeCell ref="A4:C5"/>
    <mergeCell ref="E5:J5"/>
    <mergeCell ref="E4:J4"/>
    <mergeCell ref="A8:C9"/>
    <mergeCell ref="A20:C21"/>
    <mergeCell ref="A50:C51"/>
    <mergeCell ref="E12:J12"/>
    <mergeCell ref="A6:C7"/>
    <mergeCell ref="E6:J6"/>
    <mergeCell ref="E7:J7"/>
    <mergeCell ref="E9:J9"/>
    <mergeCell ref="A12:C13"/>
    <mergeCell ref="A10:C11"/>
    <mergeCell ref="E10:H10"/>
    <mergeCell ref="E11:J11"/>
    <mergeCell ref="A14:C15"/>
    <mergeCell ref="E13:J13"/>
    <mergeCell ref="E14:J14"/>
    <mergeCell ref="A16:C17"/>
    <mergeCell ref="A22:C23"/>
    <mergeCell ref="T1:AA1"/>
    <mergeCell ref="E20:U25"/>
    <mergeCell ref="E26:U29"/>
    <mergeCell ref="A52:C53"/>
    <mergeCell ref="E16:J16"/>
    <mergeCell ref="E17:J17"/>
    <mergeCell ref="E18:J18"/>
    <mergeCell ref="A32:C33"/>
    <mergeCell ref="A28:C29"/>
    <mergeCell ref="A30:C31"/>
    <mergeCell ref="A26:C27"/>
    <mergeCell ref="A38:C39"/>
    <mergeCell ref="A42:C42"/>
    <mergeCell ref="A24:C25"/>
    <mergeCell ref="A34:C35"/>
    <mergeCell ref="A36:C37"/>
  </mergeCells>
  <hyperlinks>
    <hyperlink ref="A24:C25" location="SpaceCA!A1" display="- Catering - Breakfast" xr:uid="{24ABB2BE-14BF-4733-A3E2-0DACC3036557}"/>
    <hyperlink ref="A10:C11" location="SpaceEI!A1" display=" - Event IT" xr:uid="{8B2BDE83-61F4-47DD-8264-B74E593448FD}"/>
    <hyperlink ref="A6:C7" location="SpaceO!A1" display="Important information" xr:uid="{6BA7F94A-AB7F-481B-9A12-01BA9CEC077D}"/>
    <hyperlink ref="A30:C31" location="'SpaceCA (4)'!A1" display="- Catering - Hygiene" xr:uid="{FA0BAD73-82C8-4B1B-A8A9-861AD42B4B11}"/>
    <hyperlink ref="A28:C29" location="'SpaceCA (3)'!A1" display="- Catering - Alcohol" xr:uid="{5E05AE0A-9147-4B64-8B25-7E774DCC3604}"/>
    <hyperlink ref="A26:C27" location="'SpaceCA (2)'!A1" display="- Catering - Lunch/Dinner" xr:uid="{321A6ED6-F063-4BA4-8CD2-9BABE0FF0152}"/>
    <hyperlink ref="A38:C39" location="SpaceTC!A1" display="Terms and Conditions" xr:uid="{0C30BBFD-3D8B-4BB7-8430-4056D0A28714}"/>
    <hyperlink ref="A36:C37" location="SpaceOS!A1" display="Order summary" xr:uid="{D280E30C-F7C9-4153-B0F2-9EE94B9EA7A2}"/>
    <hyperlink ref="A34:C35" location="SpaceCD!A1" display="Your contact details" xr:uid="{6426B2D6-C0CA-4242-B307-7623D8807382}"/>
    <hyperlink ref="A20:C21" location="SpaceCL!A1" display="- Cleaning" xr:uid="{B4E2215C-977E-40E7-B4F4-13FA6C76A093}"/>
    <hyperlink ref="A14:C15" location="SpaceSA!A1" display="- Safety" xr:uid="{5A1EF10E-96BA-4E41-9CCF-32DB9675744B}"/>
    <hyperlink ref="A4:C5" location="Landing!A1" display="Home" xr:uid="{998E9CB1-B0DA-4C7F-A9E9-3973E2AAA9A5}"/>
    <hyperlink ref="A50" r:id="rId1" display="eventorders.nec@necgroup.co.uk" xr:uid="{49DC42F4-199B-4391-B131-01DDF91EA2F2}"/>
    <hyperlink ref="A50:C51" r:id="rId2" display="Click here to speak to our team!" xr:uid="{E3ECF0F9-7A7C-43A8-A406-295E4918BA42}"/>
    <hyperlink ref="A8:C9" location="'SpaceFS (1)'!A1" display="Electrics" xr:uid="{F398E2C8-E2EA-4DB7-9714-BA1FD0ED676A}"/>
    <hyperlink ref="A12:C13" location="SpaceUT!A1" display="- Utilities" xr:uid="{A998531E-13EB-407F-869A-3393BC4523E3}"/>
    <hyperlink ref="A32:C33" location="SpaceGR!A1" display="- Graphics &amp; Rigging" xr:uid="{108FFB78-03EA-45B3-85CA-D9DF6730FD20}"/>
    <hyperlink ref="A18:C19" location="SpaceFL!A1" display="- Flooring" xr:uid="{DC8053F8-7C60-495F-B4B0-2ADD5ADBEDA7}"/>
    <hyperlink ref="A16:C17" location="SpaceFC!A1" display="Floor Covering" xr:uid="{D7D650B3-6E7C-43FA-80A4-A939FBCD1571}"/>
    <hyperlink ref="A22:C23" location="SpacePP!A1" display="FIT Suggested Party Packages" xr:uid="{E89DBCC8-2CE7-4E68-8BCE-EC90A55BCEF8}"/>
  </hyperlinks>
  <printOptions horizontalCentered="1" verticalCentered="1"/>
  <pageMargins left="0.23622047244094491" right="0.23622047244094491" top="0.35433070866141736" bottom="0.35433070866141736" header="0.31496062992125984" footer="0.31496062992125984"/>
  <pageSetup paperSize="9" scale="85"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22" ma:contentTypeDescription="Create a new document." ma:contentTypeScope="" ma:versionID="8aedbd6a81b401b946b7c0d89fc05bd7">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739f79915c04b34143e244c0a4e55a64"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element ref="ns2:MediaServiceDateTaken" minOccurs="0"/>
                <xsd:element ref="ns2:MediaLengthInSeconds" minOccurs="0"/>
                <xsd:element ref="ns2:lcf76f155ced4ddcb4097134ff3c332f" minOccurs="0"/>
                <xsd:element ref="ns4: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Status" ma:index="29" nillable="true" ma:displayName="Status" ma:format="Dropdown" ma:internalName="Status">
      <xsd:simpleType>
        <xsd:restriction base="dms:Choice">
          <xsd:enumeration value="Link added to sheet"/>
          <xsd:enumeration value="No match on sheet"/>
          <xsd:enumeration value="Not an exact match"/>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 xmlns="be3f6756-8707-4edf-8708-5ed37b8766d9" xsi:nil="true"/>
    <lcf76f155ced4ddcb4097134ff3c332f xmlns="be3f6756-8707-4edf-8708-5ed37b8766d9">
      <Terms xmlns="http://schemas.microsoft.com/office/infopath/2007/PartnerControls"/>
    </lcf76f155ced4ddcb4097134ff3c332f>
    <IconOverlay xmlns="http://schemas.microsoft.com/sharepoint/v4" xsi:nil="true"/>
    <Status xmlns="be3f6756-8707-4edf-8708-5ed37b8766d9" xsi:nil="true"/>
    <TaxCatchAll xmlns="3e7e0c62-66a7-4b51-91dc-ea512ebde434" xsi:nil="true"/>
    <Refund_x0020_Complete_x003f_ xmlns="be3f6756-8707-4edf-8708-5ed37b8766d9">false</Refund_x0020_Complete_x003f_>
  </documentManagement>
</p:properties>
</file>

<file path=customXml/itemProps1.xml><?xml version="1.0" encoding="utf-8"?>
<ds:datastoreItem xmlns:ds="http://schemas.openxmlformats.org/officeDocument/2006/customXml" ds:itemID="{B5BAFAAC-822B-4FAC-92DD-37029C7599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3A7C73-0A40-4E5B-AC2C-51F00BC8FF47}">
  <ds:schemaRefs>
    <ds:schemaRef ds:uri="http://schemas.microsoft.com/sharepoint/v3/contenttype/forms"/>
  </ds:schemaRefs>
</ds:datastoreItem>
</file>

<file path=customXml/itemProps3.xml><?xml version="1.0" encoding="utf-8"?>
<ds:datastoreItem xmlns:ds="http://schemas.openxmlformats.org/officeDocument/2006/customXml" ds:itemID="{D7D5D1CA-2E10-41BF-B0C4-57C85AE3881A}">
  <ds:schemaRefs>
    <ds:schemaRef ds:uri="http://purl.org/dc/terms/"/>
    <ds:schemaRef ds:uri="http://schemas.microsoft.com/sharepoint/v4"/>
    <ds:schemaRef ds:uri="http://schemas.microsoft.com/office/2006/documentManagement/types"/>
    <ds:schemaRef ds:uri="be3f6756-8707-4edf-8708-5ed37b8766d9"/>
    <ds:schemaRef ds:uri="http://schemas.microsoft.com/office/infopath/2007/PartnerControls"/>
    <ds:schemaRef ds:uri="http://purl.org/dc/elements/1.1/"/>
    <ds:schemaRef ds:uri="3e7e0c62-66a7-4b51-91dc-ea512ebde434"/>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32</vt:i4>
      </vt:variant>
    </vt:vector>
  </HeadingPairs>
  <TitlesOfParts>
    <vt:vector size="70" baseType="lpstr">
      <vt:lpstr>Landing</vt:lpstr>
      <vt:lpstr>SpaceO</vt:lpstr>
      <vt:lpstr>SpaceFS (1)</vt:lpstr>
      <vt:lpstr>SpaceEI</vt:lpstr>
      <vt:lpstr>SpaceUT</vt:lpstr>
      <vt:lpstr>SpaceSA</vt:lpstr>
      <vt:lpstr>SpaceFC</vt:lpstr>
      <vt:lpstr>SpaceFL</vt:lpstr>
      <vt:lpstr>SpaceCL</vt:lpstr>
      <vt:lpstr>SpacePP</vt:lpstr>
      <vt:lpstr>SpaceCA</vt:lpstr>
      <vt:lpstr>SpaceCA (2)</vt:lpstr>
      <vt:lpstr>SpaceCA (3)</vt:lpstr>
      <vt:lpstr>SpaceCA (4)</vt:lpstr>
      <vt:lpstr>SpaceGR</vt:lpstr>
      <vt:lpstr>SpaceCD</vt:lpstr>
      <vt:lpstr>SpaceOS</vt:lpstr>
      <vt:lpstr>SpaceTC</vt:lpstr>
      <vt:lpstr>ShellIO</vt:lpstr>
      <vt:lpstr>ShellFS</vt:lpstr>
      <vt:lpstr>ShellFS (2)</vt:lpstr>
      <vt:lpstr>ShellEI</vt:lpstr>
      <vt:lpstr>ShellUT</vt:lpstr>
      <vt:lpstr>ShellSA</vt:lpstr>
      <vt:lpstr>ShellFC</vt:lpstr>
      <vt:lpstr>ShellCL</vt:lpstr>
      <vt:lpstr>ShellPP</vt:lpstr>
      <vt:lpstr>ShellCA</vt:lpstr>
      <vt:lpstr>ShellCA (2)</vt:lpstr>
      <vt:lpstr>ShellCA (3)</vt:lpstr>
      <vt:lpstr>ShellCA (4)</vt:lpstr>
      <vt:lpstr>ShellGR</vt:lpstr>
      <vt:lpstr>ShellCD</vt:lpstr>
      <vt:lpstr>ShellOS</vt:lpstr>
      <vt:lpstr>ShellTC</vt:lpstr>
      <vt:lpstr>SpaceHelper</vt:lpstr>
      <vt:lpstr>ShellHelper</vt:lpstr>
      <vt:lpstr>Admin</vt:lpstr>
      <vt:lpstr>ShellCA!Print_Area</vt:lpstr>
      <vt:lpstr>'ShellCA (2)'!Print_Area</vt:lpstr>
      <vt:lpstr>'ShellCA (3)'!Print_Area</vt:lpstr>
      <vt:lpstr>'ShellCA (4)'!Print_Area</vt:lpstr>
      <vt:lpstr>ShellCD!Print_Area</vt:lpstr>
      <vt:lpstr>ShellCL!Print_Area</vt:lpstr>
      <vt:lpstr>ShellEI!Print_Area</vt:lpstr>
      <vt:lpstr>ShellFC!Print_Area</vt:lpstr>
      <vt:lpstr>ShellFS!Print_Area</vt:lpstr>
      <vt:lpstr>'ShellFS (2)'!Print_Area</vt:lpstr>
      <vt:lpstr>ShellGR!Print_Area</vt:lpstr>
      <vt:lpstr>ShellIO!Print_Area</vt:lpstr>
      <vt:lpstr>ShellOS!Print_Area</vt:lpstr>
      <vt:lpstr>ShellSA!Print_Area</vt:lpstr>
      <vt:lpstr>ShellTC!Print_Area</vt:lpstr>
      <vt:lpstr>ShellUT!Print_Area</vt:lpstr>
      <vt:lpstr>SpaceCA!Print_Area</vt:lpstr>
      <vt:lpstr>'SpaceCA (2)'!Print_Area</vt:lpstr>
      <vt:lpstr>'SpaceCA (3)'!Print_Area</vt:lpstr>
      <vt:lpstr>'SpaceCA (4)'!Print_Area</vt:lpstr>
      <vt:lpstr>SpaceCD!Print_Area</vt:lpstr>
      <vt:lpstr>SpaceCL!Print_Area</vt:lpstr>
      <vt:lpstr>SpaceEI!Print_Area</vt:lpstr>
      <vt:lpstr>SpaceFC!Print_Area</vt:lpstr>
      <vt:lpstr>SpaceFL!Print_Area</vt:lpstr>
      <vt:lpstr>'SpaceFS (1)'!Print_Area</vt:lpstr>
      <vt:lpstr>SpaceGR!Print_Area</vt:lpstr>
      <vt:lpstr>SpaceO!Print_Area</vt:lpstr>
      <vt:lpstr>SpaceOS!Print_Area</vt:lpstr>
      <vt:lpstr>SpaceSA!Print_Area</vt:lpstr>
      <vt:lpstr>SpaceTC!Print_Area</vt:lpstr>
      <vt:lpstr>SpaceUT!Print_Area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Smith</dc:creator>
  <cp:keywords/>
  <dc:description/>
  <cp:lastModifiedBy>Sean Bewey</cp:lastModifiedBy>
  <cp:revision/>
  <cp:lastPrinted>2024-10-08T11:40:20Z</cp:lastPrinted>
  <dcterms:created xsi:type="dcterms:W3CDTF">2024-07-19T20:51:46Z</dcterms:created>
  <dcterms:modified xsi:type="dcterms:W3CDTF">2024-12-09T16:11:01Z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MediaServiceImageTags">
    <vt:lpwstr/>
  </property>
</Properties>
</file>